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80" windowHeight="3435" firstSheet="4" activeTab="1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<sst xmlns="http://schemas.openxmlformats.org/spreadsheetml/2006/main" count="315" uniqueCount="72">
  <si>
    <t>시간</t>
  </si>
  <si>
    <t>x bar</t>
  </si>
  <si>
    <t>CL</t>
  </si>
  <si>
    <t>UCL</t>
  </si>
  <si>
    <t>LCL</t>
  </si>
  <si>
    <t>x bar-관리도</t>
  </si>
  <si>
    <t>군의 크기</t>
  </si>
  <si>
    <t>군번호</t>
  </si>
  <si>
    <r>
      <t>x</t>
    </r>
    <r>
      <rPr>
        <vertAlign val="subscript"/>
        <sz val="11"/>
        <rFont val="돋움"/>
        <family val="3"/>
      </rPr>
      <t>1</t>
    </r>
  </si>
  <si>
    <r>
      <t>x</t>
    </r>
    <r>
      <rPr>
        <vertAlign val="subscript"/>
        <sz val="11"/>
        <rFont val="돋움"/>
        <family val="3"/>
      </rPr>
      <t>2</t>
    </r>
  </si>
  <si>
    <r>
      <t>x</t>
    </r>
    <r>
      <rPr>
        <vertAlign val="subscript"/>
        <sz val="11"/>
        <rFont val="돋움"/>
        <family val="3"/>
      </rPr>
      <t>3</t>
    </r>
  </si>
  <si>
    <r>
      <t>x</t>
    </r>
    <r>
      <rPr>
        <vertAlign val="subscript"/>
        <sz val="11"/>
        <rFont val="돋움"/>
        <family val="3"/>
      </rPr>
      <t>4</t>
    </r>
  </si>
  <si>
    <r>
      <t>x</t>
    </r>
    <r>
      <rPr>
        <vertAlign val="subscript"/>
        <sz val="11"/>
        <rFont val="돋움"/>
        <family val="3"/>
      </rPr>
      <t>5</t>
    </r>
  </si>
  <si>
    <t>x bar</t>
  </si>
  <si>
    <t>R</t>
  </si>
  <si>
    <t>CL</t>
  </si>
  <si>
    <t>UCL</t>
  </si>
  <si>
    <t>LCL</t>
  </si>
  <si>
    <t>R관리도</t>
  </si>
  <si>
    <t xml:space="preserve"> </t>
  </si>
  <si>
    <t>n</t>
  </si>
  <si>
    <r>
      <t>A</t>
    </r>
    <r>
      <rPr>
        <vertAlign val="subscript"/>
        <sz val="11"/>
        <rFont val="돋움"/>
        <family val="3"/>
      </rPr>
      <t>2</t>
    </r>
  </si>
  <si>
    <t>관리도 계수일람표</t>
  </si>
  <si>
    <r>
      <t>D</t>
    </r>
    <r>
      <rPr>
        <vertAlign val="subscript"/>
        <sz val="11"/>
        <rFont val="돋움"/>
        <family val="3"/>
      </rPr>
      <t>3</t>
    </r>
  </si>
  <si>
    <r>
      <t>D</t>
    </r>
    <r>
      <rPr>
        <vertAlign val="subscript"/>
        <sz val="11"/>
        <rFont val="돋움"/>
        <family val="3"/>
      </rPr>
      <t>4</t>
    </r>
  </si>
  <si>
    <t>메디안-관리도</t>
  </si>
  <si>
    <t>메디안</t>
  </si>
  <si>
    <r>
      <t>m</t>
    </r>
    <r>
      <rPr>
        <vertAlign val="subscript"/>
        <sz val="11"/>
        <rFont val="돋움"/>
        <family val="3"/>
      </rPr>
      <t>3</t>
    </r>
    <r>
      <rPr>
        <sz val="11"/>
        <rFont val="돋움"/>
        <family val="0"/>
      </rPr>
      <t>A</t>
    </r>
    <r>
      <rPr>
        <vertAlign val="subscript"/>
        <sz val="11"/>
        <rFont val="돋움"/>
        <family val="3"/>
      </rPr>
      <t>2</t>
    </r>
  </si>
  <si>
    <t>x bar관리도</t>
  </si>
  <si>
    <t>메디안 관리도</t>
  </si>
  <si>
    <t>메디안 관리도</t>
  </si>
  <si>
    <t>x관리도</t>
  </si>
  <si>
    <t>R관리도</t>
  </si>
  <si>
    <t>A</t>
  </si>
  <si>
    <r>
      <t>A</t>
    </r>
    <r>
      <rPr>
        <vertAlign val="subscript"/>
        <sz val="11"/>
        <rFont val="돋움"/>
        <family val="3"/>
      </rPr>
      <t>1</t>
    </r>
  </si>
  <si>
    <r>
      <t>A</t>
    </r>
    <r>
      <rPr>
        <vertAlign val="subscript"/>
        <sz val="11"/>
        <rFont val="돋움"/>
        <family val="3"/>
      </rPr>
      <t>2</t>
    </r>
  </si>
  <si>
    <r>
      <t>m</t>
    </r>
    <r>
      <rPr>
        <vertAlign val="subscript"/>
        <sz val="11"/>
        <rFont val="돋움"/>
        <family val="3"/>
      </rPr>
      <t>3</t>
    </r>
  </si>
  <si>
    <t>중심선계수</t>
  </si>
  <si>
    <r>
      <t>m</t>
    </r>
    <r>
      <rPr>
        <vertAlign val="subscript"/>
        <sz val="11"/>
        <rFont val="돋움"/>
        <family val="3"/>
      </rPr>
      <t>3</t>
    </r>
    <r>
      <rPr>
        <sz val="11"/>
        <rFont val="돋움"/>
        <family val="0"/>
      </rPr>
      <t>A</t>
    </r>
    <r>
      <rPr>
        <vertAlign val="subscript"/>
        <sz val="11"/>
        <rFont val="돋움"/>
        <family val="3"/>
      </rPr>
      <t>2</t>
    </r>
  </si>
  <si>
    <r>
      <t>d</t>
    </r>
    <r>
      <rPr>
        <vertAlign val="subscript"/>
        <sz val="11"/>
        <rFont val="돋움"/>
        <family val="3"/>
      </rPr>
      <t>2</t>
    </r>
  </si>
  <si>
    <t>관리한계계수</t>
  </si>
  <si>
    <r>
      <t>d</t>
    </r>
    <r>
      <rPr>
        <vertAlign val="subscript"/>
        <sz val="11"/>
        <rFont val="돋움"/>
        <family val="3"/>
      </rPr>
      <t>3</t>
    </r>
  </si>
  <si>
    <r>
      <t>D</t>
    </r>
    <r>
      <rPr>
        <vertAlign val="subscript"/>
        <sz val="11"/>
        <rFont val="돋움"/>
        <family val="3"/>
      </rPr>
      <t>1</t>
    </r>
  </si>
  <si>
    <r>
      <t>D</t>
    </r>
    <r>
      <rPr>
        <vertAlign val="subscript"/>
        <sz val="11"/>
        <rFont val="돋움"/>
        <family val="3"/>
      </rPr>
      <t>2</t>
    </r>
  </si>
  <si>
    <r>
      <t>D</t>
    </r>
    <r>
      <rPr>
        <vertAlign val="subscript"/>
        <sz val="11"/>
        <rFont val="돋움"/>
        <family val="3"/>
      </rPr>
      <t>3</t>
    </r>
  </si>
  <si>
    <r>
      <t>D</t>
    </r>
    <r>
      <rPr>
        <vertAlign val="subscript"/>
        <sz val="11"/>
        <rFont val="돋움"/>
        <family val="3"/>
      </rPr>
      <t>4</t>
    </r>
  </si>
  <si>
    <t>표본의 크기</t>
  </si>
  <si>
    <t>표본의</t>
  </si>
  <si>
    <t>크기</t>
  </si>
  <si>
    <t>x 관리도</t>
  </si>
  <si>
    <t>관리한계계수</t>
  </si>
  <si>
    <r>
      <t>x-R</t>
    </r>
    <r>
      <rPr>
        <vertAlign val="subscript"/>
        <sz val="11"/>
        <rFont val="돋움"/>
        <family val="3"/>
      </rPr>
      <t>s</t>
    </r>
    <r>
      <rPr>
        <sz val="11"/>
        <rFont val="돋움"/>
        <family val="0"/>
      </rPr>
      <t>관리도</t>
    </r>
  </si>
  <si>
    <t>No.</t>
  </si>
  <si>
    <r>
      <t>R</t>
    </r>
    <r>
      <rPr>
        <vertAlign val="subscript"/>
        <sz val="11"/>
        <rFont val="돋움"/>
        <family val="3"/>
      </rPr>
      <t>s</t>
    </r>
  </si>
  <si>
    <t>x</t>
  </si>
  <si>
    <t>pn관리도</t>
  </si>
  <si>
    <t>No.</t>
  </si>
  <si>
    <t>표본의 크기(n)</t>
  </si>
  <si>
    <t>불량개수(pn)</t>
  </si>
  <si>
    <t>p</t>
  </si>
  <si>
    <t>p관리도</t>
  </si>
  <si>
    <t>불량률(p)</t>
  </si>
  <si>
    <r>
      <t>R</t>
    </r>
    <r>
      <rPr>
        <vertAlign val="subscript"/>
        <sz val="11"/>
        <rFont val="돋움"/>
        <family val="3"/>
      </rPr>
      <t>s</t>
    </r>
    <r>
      <rPr>
        <sz val="11"/>
        <rFont val="돋움"/>
        <family val="0"/>
      </rPr>
      <t>관리도</t>
    </r>
  </si>
  <si>
    <t>No.</t>
  </si>
  <si>
    <t>c관리도</t>
  </si>
  <si>
    <t>결점수(c)</t>
  </si>
  <si>
    <t>CL</t>
  </si>
  <si>
    <t>UCL</t>
  </si>
  <si>
    <t>LCL</t>
  </si>
  <si>
    <t>u관리도</t>
  </si>
  <si>
    <t>결점수(c)</t>
  </si>
  <si>
    <t>단위당 결점수(u)</t>
  </si>
</sst>
</file>

<file path=xl/styles.xml><?xml version="1.0" encoding="utf-8"?>
<styleSheet xmlns="http://schemas.openxmlformats.org/spreadsheetml/2006/main">
  <numFmts count="3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0000"/>
    <numFmt numFmtId="180" formatCode="0.0_);[Red]\(0.0\)"/>
    <numFmt numFmtId="181" formatCode="0.000000"/>
    <numFmt numFmtId="182" formatCode="0.00_ "/>
    <numFmt numFmtId="183" formatCode="0.000_ "/>
    <numFmt numFmtId="184" formatCode="0\ "/>
    <numFmt numFmtId="185" formatCode="0.0000000"/>
    <numFmt numFmtId="186" formatCode="0_ "/>
    <numFmt numFmtId="187" formatCode="0.0%"/>
    <numFmt numFmtId="188" formatCode="0.000%"/>
    <numFmt numFmtId="189" formatCode="0.0000%"/>
    <numFmt numFmtId="190" formatCode="0.00000000"/>
    <numFmt numFmtId="191" formatCode="0.000000000"/>
    <numFmt numFmtId="192" formatCode="0.0000000000"/>
    <numFmt numFmtId="193" formatCode="0.00000000000"/>
  </numFmts>
  <fonts count="9">
    <font>
      <sz val="11"/>
      <name val="돋움"/>
      <family val="0"/>
    </font>
    <font>
      <sz val="9.25"/>
      <name val="돋움"/>
      <family val="3"/>
    </font>
    <font>
      <sz val="8"/>
      <name val="돋움"/>
      <family val="3"/>
    </font>
    <font>
      <sz val="10"/>
      <name val="돋움"/>
      <family val="3"/>
    </font>
    <font>
      <vertAlign val="subscript"/>
      <sz val="11"/>
      <name val="돋움"/>
      <family val="3"/>
    </font>
    <font>
      <sz val="9"/>
      <name val="돋움"/>
      <family val="3"/>
    </font>
    <font>
      <sz val="1"/>
      <name val="돋움"/>
      <family val="3"/>
    </font>
    <font>
      <sz val="8.75"/>
      <name val="돋움"/>
      <family val="3"/>
    </font>
    <font>
      <sz val="9.5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177" fontId="0" fillId="0" borderId="2" xfId="0" applyNumberFormat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7" fontId="0" fillId="0" borderId="3" xfId="0" applyNumberFormat="1" applyBorder="1" applyAlignment="1">
      <alignment/>
    </xf>
    <xf numFmtId="177" fontId="0" fillId="0" borderId="5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6" xfId="0" applyNumberFormat="1" applyBorder="1" applyAlignment="1">
      <alignment/>
    </xf>
    <xf numFmtId="177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177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177" fontId="0" fillId="0" borderId="4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/>
    </xf>
    <xf numFmtId="9" fontId="0" fillId="0" borderId="0" xfId="15" applyAlignment="1">
      <alignment/>
    </xf>
    <xf numFmtId="176" fontId="0" fillId="0" borderId="0" xfId="15" applyNumberFormat="1" applyAlignment="1">
      <alignment/>
    </xf>
    <xf numFmtId="0" fontId="0" fillId="0" borderId="0" xfId="0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'[1]Sheet2'!$B$1</c:f>
              <c:strCache>
                <c:ptCount val="1"/>
                <c:pt idx="0">
                  <c:v>x bar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'[1]Sheet2'!$B$2:$B$16</c:f>
              <c:numCache>
                <c:ptCount val="15"/>
                <c:pt idx="0">
                  <c:v>34</c:v>
                </c:pt>
                <c:pt idx="1">
                  <c:v>36</c:v>
                </c:pt>
                <c:pt idx="2">
                  <c:v>31</c:v>
                </c:pt>
                <c:pt idx="3">
                  <c:v>46</c:v>
                </c:pt>
                <c:pt idx="4">
                  <c:v>35</c:v>
                </c:pt>
                <c:pt idx="5">
                  <c:v>32</c:v>
                </c:pt>
                <c:pt idx="6">
                  <c:v>37</c:v>
                </c:pt>
                <c:pt idx="7">
                  <c:v>31</c:v>
                </c:pt>
                <c:pt idx="8">
                  <c:v>37</c:v>
                </c:pt>
                <c:pt idx="9">
                  <c:v>41</c:v>
                </c:pt>
                <c:pt idx="10">
                  <c:v>32</c:v>
                </c:pt>
                <c:pt idx="11">
                  <c:v>37</c:v>
                </c:pt>
                <c:pt idx="12">
                  <c:v>33</c:v>
                </c:pt>
                <c:pt idx="13">
                  <c:v>25</c:v>
                </c:pt>
                <c:pt idx="14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'[1]Sheet2'!$C$1</c:f>
              <c:strCache>
                <c:ptCount val="1"/>
                <c:pt idx="0">
                  <c:v>CL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'[1]Sheet2'!$C$2:$C$16</c:f>
              <c:numCache>
                <c:ptCount val="15"/>
                <c:pt idx="0">
                  <c:v>34.7</c:v>
                </c:pt>
                <c:pt idx="1">
                  <c:v>34.7</c:v>
                </c:pt>
                <c:pt idx="2">
                  <c:v>34.7</c:v>
                </c:pt>
                <c:pt idx="3">
                  <c:v>34.7</c:v>
                </c:pt>
                <c:pt idx="4">
                  <c:v>34.7</c:v>
                </c:pt>
                <c:pt idx="5">
                  <c:v>34.7</c:v>
                </c:pt>
                <c:pt idx="6">
                  <c:v>34.7</c:v>
                </c:pt>
                <c:pt idx="7">
                  <c:v>34.7</c:v>
                </c:pt>
                <c:pt idx="8">
                  <c:v>34.7</c:v>
                </c:pt>
                <c:pt idx="9">
                  <c:v>34.7</c:v>
                </c:pt>
                <c:pt idx="10">
                  <c:v>34.7</c:v>
                </c:pt>
                <c:pt idx="11">
                  <c:v>34.7</c:v>
                </c:pt>
                <c:pt idx="12">
                  <c:v>34.7</c:v>
                </c:pt>
                <c:pt idx="13">
                  <c:v>34.7</c:v>
                </c:pt>
                <c:pt idx="14">
                  <c:v>34.7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'[1]Sheet2'!$D$1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'[1]Sheet2'!$D$2:$D$16</c:f>
              <c:numCache>
                <c:ptCount val="15"/>
                <c:pt idx="0">
                  <c:v>42.7</c:v>
                </c:pt>
                <c:pt idx="1">
                  <c:v>42.7</c:v>
                </c:pt>
                <c:pt idx="2">
                  <c:v>42.7</c:v>
                </c:pt>
                <c:pt idx="3">
                  <c:v>42.7</c:v>
                </c:pt>
                <c:pt idx="4">
                  <c:v>42.7</c:v>
                </c:pt>
                <c:pt idx="5">
                  <c:v>42.7</c:v>
                </c:pt>
                <c:pt idx="6">
                  <c:v>42.7</c:v>
                </c:pt>
                <c:pt idx="7">
                  <c:v>42.7</c:v>
                </c:pt>
                <c:pt idx="8">
                  <c:v>42.7</c:v>
                </c:pt>
                <c:pt idx="9">
                  <c:v>42.7</c:v>
                </c:pt>
                <c:pt idx="10">
                  <c:v>42.7</c:v>
                </c:pt>
                <c:pt idx="11">
                  <c:v>42.7</c:v>
                </c:pt>
                <c:pt idx="12">
                  <c:v>42.7</c:v>
                </c:pt>
                <c:pt idx="13">
                  <c:v>42.7</c:v>
                </c:pt>
                <c:pt idx="14">
                  <c:v>42.7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'[1]Sheet2'!$E$1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'[1]Sheet2'!$E$2:$E$16</c:f>
              <c:numCache>
                <c:ptCount val="15"/>
                <c:pt idx="0">
                  <c:v>26.7</c:v>
                </c:pt>
                <c:pt idx="1">
                  <c:v>26.7</c:v>
                </c:pt>
                <c:pt idx="2">
                  <c:v>26.7</c:v>
                </c:pt>
                <c:pt idx="3">
                  <c:v>26.7</c:v>
                </c:pt>
                <c:pt idx="4">
                  <c:v>26.7</c:v>
                </c:pt>
                <c:pt idx="5">
                  <c:v>26.7</c:v>
                </c:pt>
                <c:pt idx="6">
                  <c:v>26.7</c:v>
                </c:pt>
                <c:pt idx="7">
                  <c:v>26.7</c:v>
                </c:pt>
                <c:pt idx="8">
                  <c:v>26.7</c:v>
                </c:pt>
                <c:pt idx="9">
                  <c:v>26.7</c:v>
                </c:pt>
                <c:pt idx="10">
                  <c:v>26.7</c:v>
                </c:pt>
                <c:pt idx="11">
                  <c:v>26.7</c:v>
                </c:pt>
                <c:pt idx="12">
                  <c:v>26.7</c:v>
                </c:pt>
                <c:pt idx="13">
                  <c:v>26.7</c:v>
                </c:pt>
                <c:pt idx="14">
                  <c:v>26.7</c:v>
                </c:pt>
              </c:numCache>
            </c:numRef>
          </c:val>
          <c:smooth val="0"/>
        </c:ser>
        <c:marker val="1"/>
        <c:axId val="14220960"/>
        <c:axId val="60879777"/>
      </c:lineChart>
      <c:catAx>
        <c:axId val="14220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시간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879777"/>
        <c:crosses val="autoZero"/>
        <c:auto val="1"/>
        <c:lblOffset val="100"/>
        <c:noMultiLvlLbl val="0"/>
      </c:catAx>
      <c:valAx>
        <c:axId val="60879777"/>
        <c:scaling>
          <c:orientation val="minMax"/>
          <c:max val="5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돋움"/>
                    <a:ea typeface="돋움"/>
                    <a:cs typeface="돋움"/>
                  </a:rPr>
                  <a:t>강
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220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돋움"/>
                <a:ea typeface="돋움"/>
                <a:cs typeface="돋움"/>
              </a:rPr>
              <a:t>R관리도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Sheet3!$I$2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Sheet3!$I$3:$I$27</c:f>
              <c:numCache>
                <c:ptCount val="25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6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5</c:v>
                </c:pt>
                <c:pt idx="16">
                  <c:v>7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2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Sheet3!$M$2</c:f>
              <c:strCache>
                <c:ptCount val="1"/>
                <c:pt idx="0">
                  <c:v>CL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Sheet3!$M$3:$M$27</c:f>
              <c:numCache>
                <c:ptCount val="25"/>
                <c:pt idx="0">
                  <c:v>4.04</c:v>
                </c:pt>
                <c:pt idx="1">
                  <c:v>4.04</c:v>
                </c:pt>
                <c:pt idx="2">
                  <c:v>4.04</c:v>
                </c:pt>
                <c:pt idx="3">
                  <c:v>4.04</c:v>
                </c:pt>
                <c:pt idx="4">
                  <c:v>4.04</c:v>
                </c:pt>
                <c:pt idx="5">
                  <c:v>4.04</c:v>
                </c:pt>
                <c:pt idx="6">
                  <c:v>4.04</c:v>
                </c:pt>
                <c:pt idx="7">
                  <c:v>4.04</c:v>
                </c:pt>
                <c:pt idx="8">
                  <c:v>4.04</c:v>
                </c:pt>
                <c:pt idx="9">
                  <c:v>4.04</c:v>
                </c:pt>
                <c:pt idx="10">
                  <c:v>4.04</c:v>
                </c:pt>
                <c:pt idx="11">
                  <c:v>4.04</c:v>
                </c:pt>
                <c:pt idx="12">
                  <c:v>4.04</c:v>
                </c:pt>
                <c:pt idx="13">
                  <c:v>4.04</c:v>
                </c:pt>
                <c:pt idx="14">
                  <c:v>4.04</c:v>
                </c:pt>
                <c:pt idx="15">
                  <c:v>4.04</c:v>
                </c:pt>
                <c:pt idx="16">
                  <c:v>4.04</c:v>
                </c:pt>
                <c:pt idx="17">
                  <c:v>4.04</c:v>
                </c:pt>
                <c:pt idx="18">
                  <c:v>4.04</c:v>
                </c:pt>
                <c:pt idx="19">
                  <c:v>4.04</c:v>
                </c:pt>
                <c:pt idx="20">
                  <c:v>4.04</c:v>
                </c:pt>
                <c:pt idx="21">
                  <c:v>4.04</c:v>
                </c:pt>
                <c:pt idx="22">
                  <c:v>4.04</c:v>
                </c:pt>
                <c:pt idx="23">
                  <c:v>4.04</c:v>
                </c:pt>
                <c:pt idx="24">
                  <c:v>4.04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Sheet3!$N$2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Sheet3!$N$3:$N$27</c:f>
              <c:numCache>
                <c:ptCount val="25"/>
                <c:pt idx="0">
                  <c:v>8.5446</c:v>
                </c:pt>
                <c:pt idx="1">
                  <c:v>8.5446</c:v>
                </c:pt>
                <c:pt idx="2">
                  <c:v>8.5446</c:v>
                </c:pt>
                <c:pt idx="3">
                  <c:v>8.5446</c:v>
                </c:pt>
                <c:pt idx="4">
                  <c:v>8.5446</c:v>
                </c:pt>
                <c:pt idx="5">
                  <c:v>8.5446</c:v>
                </c:pt>
                <c:pt idx="6">
                  <c:v>8.5446</c:v>
                </c:pt>
                <c:pt idx="7">
                  <c:v>8.5446</c:v>
                </c:pt>
                <c:pt idx="8">
                  <c:v>8.5446</c:v>
                </c:pt>
                <c:pt idx="9">
                  <c:v>8.5446</c:v>
                </c:pt>
                <c:pt idx="10">
                  <c:v>8.5446</c:v>
                </c:pt>
                <c:pt idx="11">
                  <c:v>8.5446</c:v>
                </c:pt>
                <c:pt idx="12">
                  <c:v>8.5446</c:v>
                </c:pt>
                <c:pt idx="13">
                  <c:v>8.5446</c:v>
                </c:pt>
                <c:pt idx="14">
                  <c:v>8.5446</c:v>
                </c:pt>
                <c:pt idx="15">
                  <c:v>8.5446</c:v>
                </c:pt>
                <c:pt idx="16">
                  <c:v>8.5446</c:v>
                </c:pt>
                <c:pt idx="17">
                  <c:v>8.5446</c:v>
                </c:pt>
                <c:pt idx="18">
                  <c:v>8.5446</c:v>
                </c:pt>
                <c:pt idx="19">
                  <c:v>8.5446</c:v>
                </c:pt>
                <c:pt idx="20">
                  <c:v>8.5446</c:v>
                </c:pt>
                <c:pt idx="21">
                  <c:v>8.5446</c:v>
                </c:pt>
                <c:pt idx="22">
                  <c:v>8.5446</c:v>
                </c:pt>
                <c:pt idx="23">
                  <c:v>8.5446</c:v>
                </c:pt>
                <c:pt idx="24">
                  <c:v>8.5446</c:v>
                </c:pt>
              </c:numCache>
            </c:numRef>
          </c:val>
          <c:smooth val="0"/>
        </c:ser>
        <c:marker val="1"/>
        <c:axId val="2742650"/>
        <c:axId val="24683851"/>
      </c:lineChart>
      <c:catAx>
        <c:axId val="2742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683851"/>
        <c:crosses val="autoZero"/>
        <c:auto val="1"/>
        <c:lblOffset val="100"/>
        <c:noMultiLvlLbl val="0"/>
      </c:catAx>
      <c:valAx>
        <c:axId val="246838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42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돋움"/>
                <a:ea typeface="돋움"/>
                <a:cs typeface="돋움"/>
              </a:rPr>
              <a:t>x관리도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Sheet6!$B$2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Sheet6!$B$3:$B$27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Sheet6!$D$2</c:f>
              <c:strCache>
                <c:ptCount val="1"/>
                <c:pt idx="0">
                  <c:v>CL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marker>
              <c:symbol val="none"/>
            </c:marker>
          </c:dPt>
          <c:val>
            <c:numRef>
              <c:f>Sheet6!$D$3:$D$27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Sheet6!$E$2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Sheet6!$E$3:$E$27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Sheet6!$F$2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Sheet6!$F$3:$F$27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0828068"/>
        <c:axId val="53234885"/>
      </c:lineChart>
      <c:catAx>
        <c:axId val="20828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234885"/>
        <c:crosses val="autoZero"/>
        <c:auto val="1"/>
        <c:lblOffset val="100"/>
        <c:noMultiLvlLbl val="0"/>
      </c:catAx>
      <c:valAx>
        <c:axId val="53234885"/>
        <c:scaling>
          <c:orientation val="minMax"/>
          <c:max val="1.15"/>
          <c:min val="0.85"/>
        </c:scaling>
        <c:axPos val="l"/>
        <c:delete val="0"/>
        <c:numFmt formatCode="General" sourceLinked="1"/>
        <c:majorTickMark val="in"/>
        <c:minorTickMark val="none"/>
        <c:tickLblPos val="nextTo"/>
        <c:crossAx val="20828068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돋움"/>
                <a:ea typeface="돋움"/>
                <a:cs typeface="돋움"/>
              </a:rPr>
              <a:t>Rs관리도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Sheet6!$C$2</c:f>
              <c:strCache>
                <c:ptCount val="1"/>
                <c:pt idx="0">
                  <c:v>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Sheet6!$C$3:$C$27</c:f>
              <c:numCache/>
            </c:numRef>
          </c:val>
          <c:smooth val="0"/>
        </c:ser>
        <c:ser>
          <c:idx val="1"/>
          <c:order val="1"/>
          <c:tx>
            <c:strRef>
              <c:f>Sheet6!$G$2</c:f>
              <c:strCache>
                <c:ptCount val="1"/>
                <c:pt idx="0">
                  <c:v>CL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Sheet6!$G$3:$G$27</c:f>
              <c:numCache/>
            </c:numRef>
          </c:val>
          <c:smooth val="0"/>
        </c:ser>
        <c:ser>
          <c:idx val="2"/>
          <c:order val="2"/>
          <c:tx>
            <c:strRef>
              <c:f>Sheet6!$H$2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Sheet6!$H$3:$H$27</c:f>
              <c:numCache/>
            </c:numRef>
          </c:val>
          <c:smooth val="0"/>
        </c:ser>
        <c:marker val="1"/>
        <c:axId val="9351918"/>
        <c:axId val="17058399"/>
      </c:lineChart>
      <c:catAx>
        <c:axId val="93519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058399"/>
        <c:crosses val="autoZero"/>
        <c:auto val="1"/>
        <c:lblOffset val="100"/>
        <c:noMultiLvlLbl val="0"/>
      </c:catAx>
      <c:valAx>
        <c:axId val="1705839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crossAx val="93519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돋움"/>
                <a:ea typeface="돋움"/>
                <a:cs typeface="돋움"/>
              </a:rPr>
              <a:t>pn관리도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Sheet7!$C$2</c:f>
              <c:strCache>
                <c:ptCount val="1"/>
                <c:pt idx="0">
                  <c:v>불량개수(pn)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Sheet7!$C$3:$C$27</c:f>
              <c:numCache/>
            </c:numRef>
          </c:val>
          <c:smooth val="0"/>
        </c:ser>
        <c:ser>
          <c:idx val="1"/>
          <c:order val="1"/>
          <c:tx>
            <c:strRef>
              <c:f>Sheet7!$D$2</c:f>
              <c:strCache>
                <c:ptCount val="1"/>
                <c:pt idx="0">
                  <c:v>CL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Sheet7!$D$3:$D$27</c:f>
              <c:numCache/>
            </c:numRef>
          </c:val>
          <c:smooth val="0"/>
        </c:ser>
        <c:ser>
          <c:idx val="2"/>
          <c:order val="2"/>
          <c:tx>
            <c:strRef>
              <c:f>Sheet7!$E$2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Sheet7!$E$3:$E$27</c:f>
              <c:numCache/>
            </c:numRef>
          </c:val>
          <c:smooth val="0"/>
        </c:ser>
        <c:ser>
          <c:idx val="3"/>
          <c:order val="3"/>
          <c:tx>
            <c:strRef>
              <c:f>Sheet7!$F$2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Sheet7!$F$3:$F$27</c:f>
              <c:numCache/>
            </c:numRef>
          </c:val>
          <c:smooth val="0"/>
        </c:ser>
        <c:marker val="1"/>
        <c:axId val="19307864"/>
        <c:axId val="39553049"/>
      </c:lineChart>
      <c:catAx>
        <c:axId val="19307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553049"/>
        <c:crosses val="autoZero"/>
        <c:auto val="1"/>
        <c:lblOffset val="100"/>
        <c:noMultiLvlLbl val="0"/>
      </c:catAx>
      <c:valAx>
        <c:axId val="395530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307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돋움"/>
                <a:ea typeface="돋움"/>
                <a:cs typeface="돋움"/>
              </a:rPr>
              <a:t>p관리도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0525"/>
          <c:w val="0.7927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Sheet9!$D$2</c:f>
              <c:strCache>
                <c:ptCount val="1"/>
                <c:pt idx="0">
                  <c:v>불량률(p)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Sheet9!$D$3:$D$27</c:f>
              <c:numCache/>
            </c:numRef>
          </c:val>
          <c:smooth val="0"/>
        </c:ser>
        <c:ser>
          <c:idx val="1"/>
          <c:order val="1"/>
          <c:tx>
            <c:strRef>
              <c:f>Sheet9!$E$2</c:f>
              <c:strCache>
                <c:ptCount val="1"/>
                <c:pt idx="0">
                  <c:v>CL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Sheet9!$E$3:$E$27</c:f>
              <c:numCache/>
            </c:numRef>
          </c:val>
          <c:smooth val="0"/>
        </c:ser>
        <c:ser>
          <c:idx val="2"/>
          <c:order val="2"/>
          <c:tx>
            <c:strRef>
              <c:f>Sheet9!$F$2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Sheet9!$F$3:$F$27</c:f>
              <c:numCache/>
            </c:numRef>
          </c:val>
          <c:smooth val="0"/>
        </c:ser>
        <c:ser>
          <c:idx val="3"/>
          <c:order val="3"/>
          <c:tx>
            <c:strRef>
              <c:f>Sheet9!$G$2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Sheet9!$G$3:$G$27</c:f>
              <c:numCache/>
            </c:numRef>
          </c:val>
          <c:smooth val="0"/>
        </c:ser>
        <c:marker val="1"/>
        <c:axId val="20433122"/>
        <c:axId val="49680371"/>
      </c:lineChart>
      <c:catAx>
        <c:axId val="20433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680371"/>
        <c:crosses val="autoZero"/>
        <c:auto val="1"/>
        <c:lblOffset val="100"/>
        <c:noMultiLvlLbl val="0"/>
      </c:catAx>
      <c:valAx>
        <c:axId val="49680371"/>
        <c:scaling>
          <c:orientation val="minMax"/>
        </c:scaling>
        <c:axPos val="l"/>
        <c:delete val="0"/>
        <c:numFmt formatCode="0.00" sourceLinked="0"/>
        <c:majorTickMark val="in"/>
        <c:minorTickMark val="none"/>
        <c:tickLblPos val="nextTo"/>
        <c:crossAx val="20433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4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돋움"/>
                <a:ea typeface="돋움"/>
                <a:cs typeface="돋움"/>
              </a:rPr>
              <a:t>c관리도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975"/>
          <c:w val="0.784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Sheet10!$B$2</c:f>
              <c:strCache>
                <c:ptCount val="1"/>
                <c:pt idx="0">
                  <c:v>결점수(c)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Sheet10!$B$3:$B$26</c:f>
              <c:numCache/>
            </c:numRef>
          </c:val>
          <c:smooth val="0"/>
        </c:ser>
        <c:ser>
          <c:idx val="1"/>
          <c:order val="1"/>
          <c:tx>
            <c:strRef>
              <c:f>Sheet10!$C$2</c:f>
              <c:strCache>
                <c:ptCount val="1"/>
                <c:pt idx="0">
                  <c:v>CL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Sheet10!$C$3:$C$26</c:f>
              <c:numCache/>
            </c:numRef>
          </c:val>
          <c:smooth val="0"/>
        </c:ser>
        <c:ser>
          <c:idx val="2"/>
          <c:order val="2"/>
          <c:tx>
            <c:strRef>
              <c:f>Sheet10!$D$2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Sheet10!$D$3:$D$26</c:f>
              <c:numCache/>
            </c:numRef>
          </c:val>
          <c:smooth val="0"/>
        </c:ser>
        <c:marker val="1"/>
        <c:axId val="44470156"/>
        <c:axId val="64687085"/>
      </c:lineChart>
      <c:catAx>
        <c:axId val="44470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687085"/>
        <c:crosses val="autoZero"/>
        <c:auto val="1"/>
        <c:lblOffset val="100"/>
        <c:noMultiLvlLbl val="0"/>
      </c:catAx>
      <c:valAx>
        <c:axId val="64687085"/>
        <c:scaling>
          <c:orientation val="minMax"/>
          <c:max val="9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44470156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5"/>
          <c:y val="0.37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돋움"/>
                <a:ea typeface="돋움"/>
                <a:cs typeface="돋움"/>
              </a:rPr>
              <a:t>u관리도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27"/>
          <c:w val="0.80025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Sheet11!$D$2</c:f>
              <c:strCache>
                <c:ptCount val="1"/>
                <c:pt idx="0">
                  <c:v>단위당 결점수(u)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Sheet11!$D$3:$D$27</c:f>
              <c:numCache/>
            </c:numRef>
          </c:val>
          <c:smooth val="0"/>
        </c:ser>
        <c:ser>
          <c:idx val="1"/>
          <c:order val="1"/>
          <c:tx>
            <c:strRef>
              <c:f>Sheet11!$E$2</c:f>
              <c:strCache>
                <c:ptCount val="1"/>
                <c:pt idx="0">
                  <c:v>CL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Sheet11!$E$3:$E$27</c:f>
              <c:numCache/>
            </c:numRef>
          </c:val>
          <c:smooth val="0"/>
        </c:ser>
        <c:ser>
          <c:idx val="2"/>
          <c:order val="2"/>
          <c:tx>
            <c:strRef>
              <c:f>Sheet11!$F$2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Sheet11!$F$3:$F$27</c:f>
              <c:numCache/>
            </c:numRef>
          </c:val>
          <c:smooth val="0"/>
        </c:ser>
        <c:ser>
          <c:idx val="3"/>
          <c:order val="3"/>
          <c:tx>
            <c:strRef>
              <c:f>Sheet11!$G$2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Sheet11!$G$3:$G$27</c:f>
              <c:numCache/>
            </c:numRef>
          </c:val>
          <c:smooth val="0"/>
        </c:ser>
        <c:marker val="1"/>
        <c:axId val="45312854"/>
        <c:axId val="5162503"/>
      </c:lineChart>
      <c:catAx>
        <c:axId val="45312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62503"/>
        <c:crosses val="autoZero"/>
        <c:auto val="1"/>
        <c:lblOffset val="100"/>
        <c:noMultiLvlLbl val="0"/>
      </c:catAx>
      <c:valAx>
        <c:axId val="5162503"/>
        <c:scaling>
          <c:orientation val="minMax"/>
        </c:scaling>
        <c:axPos val="l"/>
        <c:delete val="0"/>
        <c:numFmt formatCode="0.0" sourceLinked="0"/>
        <c:majorTickMark val="in"/>
        <c:minorTickMark val="none"/>
        <c:tickLblPos val="nextTo"/>
        <c:crossAx val="45312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5"/>
          <c:y val="0.23275"/>
          <c:w val="0.16475"/>
          <c:h val="0.56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x bar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Sheet1!$B$2:$B$16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CL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Sheet1!$C$2:$C$16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Sheet1!$D$2:$D$16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Sheet1!$E$2:$E$16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11047082"/>
        <c:axId val="32314875"/>
      </c:lineChart>
      <c:catAx>
        <c:axId val="11047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시간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314875"/>
        <c:crosses val="autoZero"/>
        <c:auto val="1"/>
        <c:lblOffset val="100"/>
        <c:noMultiLvlLbl val="0"/>
      </c:catAx>
      <c:valAx>
        <c:axId val="32314875"/>
        <c:scaling>
          <c:orientation val="minMax"/>
          <c:max val="5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강
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047082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돋움"/>
          <a:ea typeface="돋움"/>
          <a:cs typeface="돋움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돋움"/>
                <a:ea typeface="돋움"/>
                <a:cs typeface="돋움"/>
              </a:rPr>
              <a:t>R관리도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1625"/>
          <c:w val="0.76325"/>
          <c:h val="0.6395"/>
        </c:manualLayout>
      </c:layout>
      <c:lineChart>
        <c:grouping val="standard"/>
        <c:varyColors val="0"/>
        <c:ser>
          <c:idx val="0"/>
          <c:order val="0"/>
          <c:tx>
            <c:strRef>
              <c:f>Sheet2!$I$2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Sheet2!$I$3:$I$27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Sheet2!$M$2</c:f>
              <c:strCache>
                <c:ptCount val="1"/>
                <c:pt idx="0">
                  <c:v>CL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Sheet2!$M$3:$M$27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Sheet2!$N$2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Sheet2!$N$3:$N$27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2398420"/>
        <c:axId val="259189"/>
      </c:lineChart>
      <c:catAx>
        <c:axId val="22398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9189"/>
        <c:crosses val="autoZero"/>
        <c:auto val="1"/>
        <c:lblOffset val="100"/>
        <c:noMultiLvlLbl val="0"/>
      </c:catAx>
      <c:valAx>
        <c:axId val="259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398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25"/>
          <c:y val="0.2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돋움"/>
                <a:ea typeface="돋움"/>
                <a:cs typeface="돋움"/>
              </a:rPr>
              <a:t>x bar 관리도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Sheet2!$H$2</c:f>
              <c:strCache>
                <c:ptCount val="1"/>
                <c:pt idx="0">
                  <c:v>x bar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Sheet2!$H$3:$H$27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Sheet2!$J$2</c:f>
              <c:strCache>
                <c:ptCount val="1"/>
                <c:pt idx="0">
                  <c:v>CL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Sheet2!$J$3:$J$27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Sheet2!$K$2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Sheet2!$K$3:$K$27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Sheet2!$L$2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Sheet2!$L$3:$L$27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332702"/>
        <c:axId val="20994319"/>
      </c:lineChart>
      <c:catAx>
        <c:axId val="23327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994319"/>
        <c:crosses val="autoZero"/>
        <c:auto val="1"/>
        <c:lblOffset val="100"/>
        <c:noMultiLvlLbl val="0"/>
      </c:catAx>
      <c:valAx>
        <c:axId val="20994319"/>
        <c:scaling>
          <c:orientation val="minMax"/>
          <c:max val="14"/>
          <c:min val="6"/>
        </c:scaling>
        <c:axPos val="l"/>
        <c:delete val="0"/>
        <c:numFmt formatCode="0\ " sourceLinked="0"/>
        <c:majorTickMark val="in"/>
        <c:minorTickMark val="none"/>
        <c:tickLblPos val="nextTo"/>
        <c:crossAx val="2332702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돋움"/>
                <a:ea typeface="돋움"/>
                <a:cs typeface="돋움"/>
              </a:rPr>
              <a:t>R관리도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Sheet3!$I$2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Sheet3!$I$3:$I$27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Sheet3!$M$2</c:f>
              <c:strCache>
                <c:ptCount val="1"/>
                <c:pt idx="0">
                  <c:v>CL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Sheet3!$M$3:$M$27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Sheet3!$N$2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Sheet3!$N$3:$N$27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54731144"/>
        <c:axId val="22818249"/>
      </c:lineChart>
      <c:catAx>
        <c:axId val="547311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818249"/>
        <c:crosses val="autoZero"/>
        <c:auto val="1"/>
        <c:lblOffset val="100"/>
        <c:noMultiLvlLbl val="0"/>
      </c:catAx>
      <c:valAx>
        <c:axId val="228182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731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돋움"/>
                <a:ea typeface="돋움"/>
                <a:cs typeface="돋움"/>
              </a:rPr>
              <a:t>메디안 관리도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Sheet3!$H$2</c:f>
              <c:strCache>
                <c:ptCount val="1"/>
                <c:pt idx="0">
                  <c:v>메디안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Sheet3!$H$3:$H$27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Sheet3!$J$2</c:f>
              <c:strCache>
                <c:ptCount val="1"/>
                <c:pt idx="0">
                  <c:v>CL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Sheet3!$J$3:$J$27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Sheet3!$K$2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Sheet3!$K$3:$K$27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Sheet3!$L$2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Sheet3!$L$3:$L$27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037650"/>
        <c:axId val="36338851"/>
      </c:lineChart>
      <c:catAx>
        <c:axId val="4037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338851"/>
        <c:crosses val="autoZero"/>
        <c:auto val="1"/>
        <c:lblOffset val="100"/>
        <c:noMultiLvlLbl val="0"/>
      </c:catAx>
      <c:valAx>
        <c:axId val="36338851"/>
        <c:scaling>
          <c:orientation val="minMax"/>
          <c:max val="14"/>
          <c:min val="6"/>
        </c:scaling>
        <c:axPos val="l"/>
        <c:delete val="0"/>
        <c:numFmt formatCode="General" sourceLinked="1"/>
        <c:majorTickMark val="in"/>
        <c:minorTickMark val="none"/>
        <c:tickLblPos val="nextTo"/>
        <c:crossAx val="4037650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돋움"/>
                <a:ea typeface="돋움"/>
                <a:cs typeface="돋움"/>
              </a:rPr>
              <a:t>메디안 관리도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Sheet3!$H$2</c:f>
              <c:strCache>
                <c:ptCount val="1"/>
                <c:pt idx="0">
                  <c:v>메디안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Sheet3!$H$3:$H$27</c:f>
              <c:numCache>
                <c:ptCount val="25"/>
                <c:pt idx="0">
                  <c:v>10</c:v>
                </c:pt>
                <c:pt idx="1">
                  <c:v>9</c:v>
                </c:pt>
                <c:pt idx="2">
                  <c:v>11</c:v>
                </c:pt>
                <c:pt idx="3">
                  <c:v>10</c:v>
                </c:pt>
                <c:pt idx="4">
                  <c:v>8</c:v>
                </c:pt>
                <c:pt idx="5">
                  <c:v>11</c:v>
                </c:pt>
                <c:pt idx="6">
                  <c:v>10</c:v>
                </c:pt>
                <c:pt idx="7">
                  <c:v>12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8</c:v>
                </c:pt>
                <c:pt idx="12">
                  <c:v>11</c:v>
                </c:pt>
                <c:pt idx="13">
                  <c:v>9</c:v>
                </c:pt>
                <c:pt idx="14">
                  <c:v>8</c:v>
                </c:pt>
                <c:pt idx="15">
                  <c:v>10</c:v>
                </c:pt>
                <c:pt idx="16">
                  <c:v>9</c:v>
                </c:pt>
                <c:pt idx="17">
                  <c:v>11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9</c:v>
                </c:pt>
                <c:pt idx="22">
                  <c:v>8</c:v>
                </c:pt>
                <c:pt idx="23">
                  <c:v>10</c:v>
                </c:pt>
                <c:pt idx="24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Sheet3!$J$2</c:f>
              <c:strCache>
                <c:ptCount val="1"/>
                <c:pt idx="0">
                  <c:v>CL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Sheet3!$J$3:$J$27</c:f>
              <c:numCache>
                <c:ptCount val="25"/>
                <c:pt idx="0">
                  <c:v>9.8</c:v>
                </c:pt>
                <c:pt idx="1">
                  <c:v>9.8</c:v>
                </c:pt>
                <c:pt idx="2">
                  <c:v>9.8</c:v>
                </c:pt>
                <c:pt idx="3">
                  <c:v>9.8</c:v>
                </c:pt>
                <c:pt idx="4">
                  <c:v>9.8</c:v>
                </c:pt>
                <c:pt idx="5">
                  <c:v>9.8</c:v>
                </c:pt>
                <c:pt idx="6">
                  <c:v>9.8</c:v>
                </c:pt>
                <c:pt idx="7">
                  <c:v>9.8</c:v>
                </c:pt>
                <c:pt idx="8">
                  <c:v>9.8</c:v>
                </c:pt>
                <c:pt idx="9">
                  <c:v>9.8</c:v>
                </c:pt>
                <c:pt idx="10">
                  <c:v>9.8</c:v>
                </c:pt>
                <c:pt idx="11">
                  <c:v>9.8</c:v>
                </c:pt>
                <c:pt idx="12">
                  <c:v>9.8</c:v>
                </c:pt>
                <c:pt idx="13">
                  <c:v>9.8</c:v>
                </c:pt>
                <c:pt idx="14">
                  <c:v>9.8</c:v>
                </c:pt>
                <c:pt idx="15">
                  <c:v>9.8</c:v>
                </c:pt>
                <c:pt idx="16">
                  <c:v>9.8</c:v>
                </c:pt>
                <c:pt idx="17">
                  <c:v>9.8</c:v>
                </c:pt>
                <c:pt idx="18">
                  <c:v>9.8</c:v>
                </c:pt>
                <c:pt idx="19">
                  <c:v>9.8</c:v>
                </c:pt>
                <c:pt idx="20">
                  <c:v>9.8</c:v>
                </c:pt>
                <c:pt idx="21">
                  <c:v>9.8</c:v>
                </c:pt>
                <c:pt idx="22">
                  <c:v>9.8</c:v>
                </c:pt>
                <c:pt idx="23">
                  <c:v>9.8</c:v>
                </c:pt>
                <c:pt idx="24">
                  <c:v>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Sheet3!$K$2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Sheet3!$K$3:$K$27</c:f>
              <c:numCache>
                <c:ptCount val="25"/>
                <c:pt idx="0">
                  <c:v>12.59164</c:v>
                </c:pt>
                <c:pt idx="1">
                  <c:v>12.59164</c:v>
                </c:pt>
                <c:pt idx="2">
                  <c:v>12.59164</c:v>
                </c:pt>
                <c:pt idx="3">
                  <c:v>12.59164</c:v>
                </c:pt>
                <c:pt idx="4">
                  <c:v>12.59164</c:v>
                </c:pt>
                <c:pt idx="5">
                  <c:v>12.59164</c:v>
                </c:pt>
                <c:pt idx="6">
                  <c:v>12.59164</c:v>
                </c:pt>
                <c:pt idx="7">
                  <c:v>12.59164</c:v>
                </c:pt>
                <c:pt idx="8">
                  <c:v>12.59164</c:v>
                </c:pt>
                <c:pt idx="9">
                  <c:v>12.59164</c:v>
                </c:pt>
                <c:pt idx="10">
                  <c:v>12.59164</c:v>
                </c:pt>
                <c:pt idx="11">
                  <c:v>12.59164</c:v>
                </c:pt>
                <c:pt idx="12">
                  <c:v>12.59164</c:v>
                </c:pt>
                <c:pt idx="13">
                  <c:v>12.59164</c:v>
                </c:pt>
                <c:pt idx="14">
                  <c:v>12.59164</c:v>
                </c:pt>
                <c:pt idx="15">
                  <c:v>12.59164</c:v>
                </c:pt>
                <c:pt idx="16">
                  <c:v>12.59164</c:v>
                </c:pt>
                <c:pt idx="17">
                  <c:v>12.59164</c:v>
                </c:pt>
                <c:pt idx="18">
                  <c:v>12.59164</c:v>
                </c:pt>
                <c:pt idx="19">
                  <c:v>12.59164</c:v>
                </c:pt>
                <c:pt idx="20">
                  <c:v>12.59164</c:v>
                </c:pt>
                <c:pt idx="21">
                  <c:v>12.59164</c:v>
                </c:pt>
                <c:pt idx="22">
                  <c:v>12.59164</c:v>
                </c:pt>
                <c:pt idx="23">
                  <c:v>12.59164</c:v>
                </c:pt>
                <c:pt idx="24">
                  <c:v>12.59164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Sheet3!$L$2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Sheet3!$L$3:$L$27</c:f>
              <c:numCache>
                <c:ptCount val="25"/>
                <c:pt idx="0">
                  <c:v>7.0083600000000015</c:v>
                </c:pt>
                <c:pt idx="1">
                  <c:v>7.0083600000000015</c:v>
                </c:pt>
                <c:pt idx="2">
                  <c:v>7.0083600000000015</c:v>
                </c:pt>
                <c:pt idx="3">
                  <c:v>7.0083600000000015</c:v>
                </c:pt>
                <c:pt idx="4">
                  <c:v>7.0083600000000015</c:v>
                </c:pt>
                <c:pt idx="5">
                  <c:v>7.0083600000000015</c:v>
                </c:pt>
                <c:pt idx="6">
                  <c:v>7.0083600000000015</c:v>
                </c:pt>
                <c:pt idx="7">
                  <c:v>7.0083600000000015</c:v>
                </c:pt>
                <c:pt idx="8">
                  <c:v>7.0083600000000015</c:v>
                </c:pt>
                <c:pt idx="9">
                  <c:v>7.0083600000000015</c:v>
                </c:pt>
                <c:pt idx="10">
                  <c:v>7.0083600000000015</c:v>
                </c:pt>
                <c:pt idx="11">
                  <c:v>7.0083600000000015</c:v>
                </c:pt>
                <c:pt idx="12">
                  <c:v>7.0083600000000015</c:v>
                </c:pt>
                <c:pt idx="13">
                  <c:v>7.0083600000000015</c:v>
                </c:pt>
                <c:pt idx="14">
                  <c:v>7.0083600000000015</c:v>
                </c:pt>
                <c:pt idx="15">
                  <c:v>7.0083600000000015</c:v>
                </c:pt>
                <c:pt idx="16">
                  <c:v>7.0083600000000015</c:v>
                </c:pt>
                <c:pt idx="17">
                  <c:v>7.0083600000000015</c:v>
                </c:pt>
                <c:pt idx="18">
                  <c:v>7.0083600000000015</c:v>
                </c:pt>
                <c:pt idx="19">
                  <c:v>7.0083600000000015</c:v>
                </c:pt>
                <c:pt idx="20">
                  <c:v>7.0083600000000015</c:v>
                </c:pt>
                <c:pt idx="21">
                  <c:v>7.0083600000000015</c:v>
                </c:pt>
                <c:pt idx="22">
                  <c:v>7.0083600000000015</c:v>
                </c:pt>
                <c:pt idx="23">
                  <c:v>7.0083600000000015</c:v>
                </c:pt>
                <c:pt idx="24">
                  <c:v>7.0083600000000015</c:v>
                </c:pt>
              </c:numCache>
            </c:numRef>
          </c:val>
          <c:smooth val="0"/>
        </c:ser>
        <c:marker val="1"/>
        <c:axId val="58614204"/>
        <c:axId val="57765789"/>
      </c:lineChart>
      <c:catAx>
        <c:axId val="586142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765789"/>
        <c:crosses val="autoZero"/>
        <c:auto val="1"/>
        <c:lblOffset val="100"/>
        <c:noMultiLvlLbl val="0"/>
      </c:catAx>
      <c:valAx>
        <c:axId val="57765789"/>
        <c:scaling>
          <c:orientation val="minMax"/>
          <c:max val="14"/>
          <c:min val="6"/>
        </c:scaling>
        <c:axPos val="l"/>
        <c:delete val="0"/>
        <c:numFmt formatCode="General" sourceLinked="1"/>
        <c:majorTickMark val="in"/>
        <c:minorTickMark val="none"/>
        <c:tickLblPos val="nextTo"/>
        <c:crossAx val="58614204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돋움"/>
                <a:ea typeface="돋움"/>
                <a:cs typeface="돋움"/>
              </a:rPr>
              <a:t>R관리도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Sheet3!$I$2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Sheet3!$I$3:$I$27</c:f>
              <c:numCache>
                <c:ptCount val="25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6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5</c:v>
                </c:pt>
                <c:pt idx="16">
                  <c:v>7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2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Sheet3!$M$2</c:f>
              <c:strCache>
                <c:ptCount val="1"/>
                <c:pt idx="0">
                  <c:v>CL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Sheet3!$M$3:$M$27</c:f>
              <c:numCache>
                <c:ptCount val="25"/>
                <c:pt idx="0">
                  <c:v>4.04</c:v>
                </c:pt>
                <c:pt idx="1">
                  <c:v>4.04</c:v>
                </c:pt>
                <c:pt idx="2">
                  <c:v>4.04</c:v>
                </c:pt>
                <c:pt idx="3">
                  <c:v>4.04</c:v>
                </c:pt>
                <c:pt idx="4">
                  <c:v>4.04</c:v>
                </c:pt>
                <c:pt idx="5">
                  <c:v>4.04</c:v>
                </c:pt>
                <c:pt idx="6">
                  <c:v>4.04</c:v>
                </c:pt>
                <c:pt idx="7">
                  <c:v>4.04</c:v>
                </c:pt>
                <c:pt idx="8">
                  <c:v>4.04</c:v>
                </c:pt>
                <c:pt idx="9">
                  <c:v>4.04</c:v>
                </c:pt>
                <c:pt idx="10">
                  <c:v>4.04</c:v>
                </c:pt>
                <c:pt idx="11">
                  <c:v>4.04</c:v>
                </c:pt>
                <c:pt idx="12">
                  <c:v>4.04</c:v>
                </c:pt>
                <c:pt idx="13">
                  <c:v>4.04</c:v>
                </c:pt>
                <c:pt idx="14">
                  <c:v>4.04</c:v>
                </c:pt>
                <c:pt idx="15">
                  <c:v>4.04</c:v>
                </c:pt>
                <c:pt idx="16">
                  <c:v>4.04</c:v>
                </c:pt>
                <c:pt idx="17">
                  <c:v>4.04</c:v>
                </c:pt>
                <c:pt idx="18">
                  <c:v>4.04</c:v>
                </c:pt>
                <c:pt idx="19">
                  <c:v>4.04</c:v>
                </c:pt>
                <c:pt idx="20">
                  <c:v>4.04</c:v>
                </c:pt>
                <c:pt idx="21">
                  <c:v>4.04</c:v>
                </c:pt>
                <c:pt idx="22">
                  <c:v>4.04</c:v>
                </c:pt>
                <c:pt idx="23">
                  <c:v>4.04</c:v>
                </c:pt>
                <c:pt idx="24">
                  <c:v>4.04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Sheet3!$N$2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Sheet3!$N$3:$N$27</c:f>
              <c:numCache>
                <c:ptCount val="25"/>
                <c:pt idx="0">
                  <c:v>8.5446</c:v>
                </c:pt>
                <c:pt idx="1">
                  <c:v>8.5446</c:v>
                </c:pt>
                <c:pt idx="2">
                  <c:v>8.5446</c:v>
                </c:pt>
                <c:pt idx="3">
                  <c:v>8.5446</c:v>
                </c:pt>
                <c:pt idx="4">
                  <c:v>8.5446</c:v>
                </c:pt>
                <c:pt idx="5">
                  <c:v>8.5446</c:v>
                </c:pt>
                <c:pt idx="6">
                  <c:v>8.5446</c:v>
                </c:pt>
                <c:pt idx="7">
                  <c:v>8.5446</c:v>
                </c:pt>
                <c:pt idx="8">
                  <c:v>8.5446</c:v>
                </c:pt>
                <c:pt idx="9">
                  <c:v>8.5446</c:v>
                </c:pt>
                <c:pt idx="10">
                  <c:v>8.5446</c:v>
                </c:pt>
                <c:pt idx="11">
                  <c:v>8.5446</c:v>
                </c:pt>
                <c:pt idx="12">
                  <c:v>8.5446</c:v>
                </c:pt>
                <c:pt idx="13">
                  <c:v>8.5446</c:v>
                </c:pt>
                <c:pt idx="14">
                  <c:v>8.5446</c:v>
                </c:pt>
                <c:pt idx="15">
                  <c:v>8.5446</c:v>
                </c:pt>
                <c:pt idx="16">
                  <c:v>8.5446</c:v>
                </c:pt>
                <c:pt idx="17">
                  <c:v>8.5446</c:v>
                </c:pt>
                <c:pt idx="18">
                  <c:v>8.5446</c:v>
                </c:pt>
                <c:pt idx="19">
                  <c:v>8.5446</c:v>
                </c:pt>
                <c:pt idx="20">
                  <c:v>8.5446</c:v>
                </c:pt>
                <c:pt idx="21">
                  <c:v>8.5446</c:v>
                </c:pt>
                <c:pt idx="22">
                  <c:v>8.5446</c:v>
                </c:pt>
                <c:pt idx="23">
                  <c:v>8.5446</c:v>
                </c:pt>
                <c:pt idx="24">
                  <c:v>8.5446</c:v>
                </c:pt>
              </c:numCache>
            </c:numRef>
          </c:val>
          <c:smooth val="0"/>
        </c:ser>
        <c:marker val="1"/>
        <c:axId val="50130054"/>
        <c:axId val="48517303"/>
      </c:lineChart>
      <c:catAx>
        <c:axId val="50130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517303"/>
        <c:crosses val="autoZero"/>
        <c:auto val="1"/>
        <c:lblOffset val="100"/>
        <c:noMultiLvlLbl val="0"/>
      </c:catAx>
      <c:valAx>
        <c:axId val="485173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130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돋움"/>
                <a:ea typeface="돋움"/>
                <a:cs typeface="돋움"/>
              </a:rPr>
              <a:t>메디안 관리도</a:t>
            </a:r>
          </a:p>
        </c:rich>
      </c:tx>
      <c:layout>
        <c:manualLayout>
          <c:xMode val="factor"/>
          <c:yMode val="factor"/>
          <c:x val="0.002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9075"/>
          <c:w val="0.817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Sheet3!$H$2</c:f>
              <c:strCache>
                <c:ptCount val="1"/>
                <c:pt idx="0">
                  <c:v>메디안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Sheet3!$H$3:$H$27</c:f>
              <c:numCache>
                <c:ptCount val="25"/>
                <c:pt idx="0">
                  <c:v>10</c:v>
                </c:pt>
                <c:pt idx="1">
                  <c:v>9</c:v>
                </c:pt>
                <c:pt idx="2">
                  <c:v>11</c:v>
                </c:pt>
                <c:pt idx="3">
                  <c:v>10</c:v>
                </c:pt>
                <c:pt idx="4">
                  <c:v>8</c:v>
                </c:pt>
                <c:pt idx="5">
                  <c:v>11</c:v>
                </c:pt>
                <c:pt idx="6">
                  <c:v>10</c:v>
                </c:pt>
                <c:pt idx="7">
                  <c:v>12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8</c:v>
                </c:pt>
                <c:pt idx="12">
                  <c:v>11</c:v>
                </c:pt>
                <c:pt idx="13">
                  <c:v>9</c:v>
                </c:pt>
                <c:pt idx="14">
                  <c:v>8</c:v>
                </c:pt>
                <c:pt idx="15">
                  <c:v>10</c:v>
                </c:pt>
                <c:pt idx="16">
                  <c:v>9</c:v>
                </c:pt>
                <c:pt idx="17">
                  <c:v>11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9</c:v>
                </c:pt>
                <c:pt idx="22">
                  <c:v>8</c:v>
                </c:pt>
                <c:pt idx="23">
                  <c:v>10</c:v>
                </c:pt>
                <c:pt idx="24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Sheet3!$J$2</c:f>
              <c:strCache>
                <c:ptCount val="1"/>
                <c:pt idx="0">
                  <c:v>CL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Sheet3!$J$3:$J$27</c:f>
              <c:numCache>
                <c:ptCount val="25"/>
                <c:pt idx="0">
                  <c:v>9.8</c:v>
                </c:pt>
                <c:pt idx="1">
                  <c:v>9.8</c:v>
                </c:pt>
                <c:pt idx="2">
                  <c:v>9.8</c:v>
                </c:pt>
                <c:pt idx="3">
                  <c:v>9.8</c:v>
                </c:pt>
                <c:pt idx="4">
                  <c:v>9.8</c:v>
                </c:pt>
                <c:pt idx="5">
                  <c:v>9.8</c:v>
                </c:pt>
                <c:pt idx="6">
                  <c:v>9.8</c:v>
                </c:pt>
                <c:pt idx="7">
                  <c:v>9.8</c:v>
                </c:pt>
                <c:pt idx="8">
                  <c:v>9.8</c:v>
                </c:pt>
                <c:pt idx="9">
                  <c:v>9.8</c:v>
                </c:pt>
                <c:pt idx="10">
                  <c:v>9.8</c:v>
                </c:pt>
                <c:pt idx="11">
                  <c:v>9.8</c:v>
                </c:pt>
                <c:pt idx="12">
                  <c:v>9.8</c:v>
                </c:pt>
                <c:pt idx="13">
                  <c:v>9.8</c:v>
                </c:pt>
                <c:pt idx="14">
                  <c:v>9.8</c:v>
                </c:pt>
                <c:pt idx="15">
                  <c:v>9.8</c:v>
                </c:pt>
                <c:pt idx="16">
                  <c:v>9.8</c:v>
                </c:pt>
                <c:pt idx="17">
                  <c:v>9.8</c:v>
                </c:pt>
                <c:pt idx="18">
                  <c:v>9.8</c:v>
                </c:pt>
                <c:pt idx="19">
                  <c:v>9.8</c:v>
                </c:pt>
                <c:pt idx="20">
                  <c:v>9.8</c:v>
                </c:pt>
                <c:pt idx="21">
                  <c:v>9.8</c:v>
                </c:pt>
                <c:pt idx="22">
                  <c:v>9.8</c:v>
                </c:pt>
                <c:pt idx="23">
                  <c:v>9.8</c:v>
                </c:pt>
                <c:pt idx="24">
                  <c:v>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Sheet3!$K$2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Sheet3!$K$3:$K$27</c:f>
              <c:numCache>
                <c:ptCount val="25"/>
                <c:pt idx="0">
                  <c:v>12.59164</c:v>
                </c:pt>
                <c:pt idx="1">
                  <c:v>12.59164</c:v>
                </c:pt>
                <c:pt idx="2">
                  <c:v>12.59164</c:v>
                </c:pt>
                <c:pt idx="3">
                  <c:v>12.59164</c:v>
                </c:pt>
                <c:pt idx="4">
                  <c:v>12.59164</c:v>
                </c:pt>
                <c:pt idx="5">
                  <c:v>12.59164</c:v>
                </c:pt>
                <c:pt idx="6">
                  <c:v>12.59164</c:v>
                </c:pt>
                <c:pt idx="7">
                  <c:v>12.59164</c:v>
                </c:pt>
                <c:pt idx="8">
                  <c:v>12.59164</c:v>
                </c:pt>
                <c:pt idx="9">
                  <c:v>12.59164</c:v>
                </c:pt>
                <c:pt idx="10">
                  <c:v>12.59164</c:v>
                </c:pt>
                <c:pt idx="11">
                  <c:v>12.59164</c:v>
                </c:pt>
                <c:pt idx="12">
                  <c:v>12.59164</c:v>
                </c:pt>
                <c:pt idx="13">
                  <c:v>12.59164</c:v>
                </c:pt>
                <c:pt idx="14">
                  <c:v>12.59164</c:v>
                </c:pt>
                <c:pt idx="15">
                  <c:v>12.59164</c:v>
                </c:pt>
                <c:pt idx="16">
                  <c:v>12.59164</c:v>
                </c:pt>
                <c:pt idx="17">
                  <c:v>12.59164</c:v>
                </c:pt>
                <c:pt idx="18">
                  <c:v>12.59164</c:v>
                </c:pt>
                <c:pt idx="19">
                  <c:v>12.59164</c:v>
                </c:pt>
                <c:pt idx="20">
                  <c:v>12.59164</c:v>
                </c:pt>
                <c:pt idx="21">
                  <c:v>12.59164</c:v>
                </c:pt>
                <c:pt idx="22">
                  <c:v>12.59164</c:v>
                </c:pt>
                <c:pt idx="23">
                  <c:v>12.59164</c:v>
                </c:pt>
                <c:pt idx="24">
                  <c:v>12.59164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Sheet3!$L$2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Sheet3!$L$3:$L$27</c:f>
              <c:numCache>
                <c:ptCount val="25"/>
                <c:pt idx="0">
                  <c:v>7.0083600000000015</c:v>
                </c:pt>
                <c:pt idx="1">
                  <c:v>7.0083600000000015</c:v>
                </c:pt>
                <c:pt idx="2">
                  <c:v>7.0083600000000015</c:v>
                </c:pt>
                <c:pt idx="3">
                  <c:v>7.0083600000000015</c:v>
                </c:pt>
                <c:pt idx="4">
                  <c:v>7.0083600000000015</c:v>
                </c:pt>
                <c:pt idx="5">
                  <c:v>7.0083600000000015</c:v>
                </c:pt>
                <c:pt idx="6">
                  <c:v>7.0083600000000015</c:v>
                </c:pt>
                <c:pt idx="7">
                  <c:v>7.0083600000000015</c:v>
                </c:pt>
                <c:pt idx="8">
                  <c:v>7.0083600000000015</c:v>
                </c:pt>
                <c:pt idx="9">
                  <c:v>7.0083600000000015</c:v>
                </c:pt>
                <c:pt idx="10">
                  <c:v>7.0083600000000015</c:v>
                </c:pt>
                <c:pt idx="11">
                  <c:v>7.0083600000000015</c:v>
                </c:pt>
                <c:pt idx="12">
                  <c:v>7.0083600000000015</c:v>
                </c:pt>
                <c:pt idx="13">
                  <c:v>7.0083600000000015</c:v>
                </c:pt>
                <c:pt idx="14">
                  <c:v>7.0083600000000015</c:v>
                </c:pt>
                <c:pt idx="15">
                  <c:v>7.0083600000000015</c:v>
                </c:pt>
                <c:pt idx="16">
                  <c:v>7.0083600000000015</c:v>
                </c:pt>
                <c:pt idx="17">
                  <c:v>7.0083600000000015</c:v>
                </c:pt>
                <c:pt idx="18">
                  <c:v>7.0083600000000015</c:v>
                </c:pt>
                <c:pt idx="19">
                  <c:v>7.0083600000000015</c:v>
                </c:pt>
                <c:pt idx="20">
                  <c:v>7.0083600000000015</c:v>
                </c:pt>
                <c:pt idx="21">
                  <c:v>7.0083600000000015</c:v>
                </c:pt>
                <c:pt idx="22">
                  <c:v>7.0083600000000015</c:v>
                </c:pt>
                <c:pt idx="23">
                  <c:v>7.0083600000000015</c:v>
                </c:pt>
                <c:pt idx="24">
                  <c:v>7.0083600000000015</c:v>
                </c:pt>
              </c:numCache>
            </c:numRef>
          </c:val>
          <c:smooth val="0"/>
        </c:ser>
        <c:marker val="1"/>
        <c:axId val="34002544"/>
        <c:axId val="37587441"/>
      </c:lineChart>
      <c:catAx>
        <c:axId val="34002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587441"/>
        <c:crosses val="autoZero"/>
        <c:auto val="1"/>
        <c:lblOffset val="100"/>
        <c:noMultiLvlLbl val="0"/>
      </c:catAx>
      <c:valAx>
        <c:axId val="37587441"/>
        <c:scaling>
          <c:orientation val="minMax"/>
          <c:max val="14"/>
          <c:min val="6"/>
        </c:scaling>
        <c:axPos val="l"/>
        <c:delete val="0"/>
        <c:numFmt formatCode="General" sourceLinked="1"/>
        <c:majorTickMark val="in"/>
        <c:minorTickMark val="none"/>
        <c:tickLblPos val="nextTo"/>
        <c:crossAx val="34002544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0.266</cdr:y>
    </cdr:from>
    <cdr:to>
      <cdr:x>0.72625</cdr:x>
      <cdr:y>0.432</cdr:y>
    </cdr:to>
    <cdr:sp>
      <cdr:nvSpPr>
        <cdr:cNvPr id="1" name="Oval 1"/>
        <cdr:cNvSpPr>
          <a:spLocks/>
        </cdr:cNvSpPr>
      </cdr:nvSpPr>
      <cdr:spPr>
        <a:xfrm>
          <a:off x="1600200" y="590550"/>
          <a:ext cx="2105025" cy="3714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9525</xdr:rowOff>
    </xdr:from>
    <xdr:to>
      <xdr:col>13</xdr:col>
      <xdr:colOff>752475</xdr:colOff>
      <xdr:row>11</xdr:row>
      <xdr:rowOff>19050</xdr:rowOff>
    </xdr:to>
    <xdr:graphicFrame>
      <xdr:nvGraphicFramePr>
        <xdr:cNvPr id="1" name="Chart 1"/>
        <xdr:cNvGraphicFramePr/>
      </xdr:nvGraphicFramePr>
      <xdr:xfrm>
        <a:off x="4476750" y="180975"/>
        <a:ext cx="577215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19050</xdr:rowOff>
    </xdr:from>
    <xdr:to>
      <xdr:col>16</xdr:col>
      <xdr:colOff>0</xdr:colOff>
      <xdr:row>12</xdr:row>
      <xdr:rowOff>9525</xdr:rowOff>
    </xdr:to>
    <xdr:graphicFrame>
      <xdr:nvGraphicFramePr>
        <xdr:cNvPr id="1" name="Chart 1"/>
        <xdr:cNvGraphicFramePr/>
      </xdr:nvGraphicFramePr>
      <xdr:xfrm>
        <a:off x="7038975" y="190500"/>
        <a:ext cx="609600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9525</xdr:rowOff>
    </xdr:from>
    <xdr:to>
      <xdr:col>12</xdr:col>
      <xdr:colOff>133350</xdr:colOff>
      <xdr:row>13</xdr:row>
      <xdr:rowOff>161925</xdr:rowOff>
    </xdr:to>
    <xdr:graphicFrame>
      <xdr:nvGraphicFramePr>
        <xdr:cNvPr id="1" name="Chart 1"/>
        <xdr:cNvGraphicFramePr/>
      </xdr:nvGraphicFramePr>
      <xdr:xfrm>
        <a:off x="4152900" y="180975"/>
        <a:ext cx="51244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714375</xdr:colOff>
      <xdr:row>2</xdr:row>
      <xdr:rowOff>161925</xdr:rowOff>
    </xdr:from>
    <xdr:to>
      <xdr:col>7</xdr:col>
      <xdr:colOff>390525</xdr:colOff>
      <xdr:row>4</xdr:row>
      <xdr:rowOff>95250</xdr:rowOff>
    </xdr:to>
    <xdr:sp>
      <xdr:nvSpPr>
        <xdr:cNvPr id="2" name="Oval 2"/>
        <xdr:cNvSpPr>
          <a:spLocks/>
        </xdr:cNvSpPr>
      </xdr:nvSpPr>
      <xdr:spPr>
        <a:xfrm>
          <a:off x="5286375" y="504825"/>
          <a:ext cx="438150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161925</xdr:colOff>
      <xdr:row>8</xdr:row>
      <xdr:rowOff>142875</xdr:rowOff>
    </xdr:from>
    <xdr:to>
      <xdr:col>10</xdr:col>
      <xdr:colOff>676275</xdr:colOff>
      <xdr:row>10</xdr:row>
      <xdr:rowOff>95250</xdr:rowOff>
    </xdr:to>
    <xdr:sp>
      <xdr:nvSpPr>
        <xdr:cNvPr id="3" name="Oval 3"/>
        <xdr:cNvSpPr>
          <a:spLocks/>
        </xdr:cNvSpPr>
      </xdr:nvSpPr>
      <xdr:spPr>
        <a:xfrm>
          <a:off x="7781925" y="1514475"/>
          <a:ext cx="514350" cy="2952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228600</xdr:colOff>
      <xdr:row>16</xdr:row>
      <xdr:rowOff>9525</xdr:rowOff>
    </xdr:from>
    <xdr:to>
      <xdr:col>12</xdr:col>
      <xdr:colOff>9525</xdr:colOff>
      <xdr:row>29</xdr:row>
      <xdr:rowOff>9525</xdr:rowOff>
    </xdr:to>
    <xdr:graphicFrame>
      <xdr:nvGraphicFramePr>
        <xdr:cNvPr id="4" name="Chart 4"/>
        <xdr:cNvGraphicFramePr/>
      </xdr:nvGraphicFramePr>
      <xdr:xfrm>
        <a:off x="4038600" y="2752725"/>
        <a:ext cx="51149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581025</xdr:colOff>
      <xdr:row>18</xdr:row>
      <xdr:rowOff>19050</xdr:rowOff>
    </xdr:from>
    <xdr:to>
      <xdr:col>7</xdr:col>
      <xdr:colOff>371475</xdr:colOff>
      <xdr:row>19</xdr:row>
      <xdr:rowOff>57150</xdr:rowOff>
    </xdr:to>
    <xdr:sp>
      <xdr:nvSpPr>
        <xdr:cNvPr id="5" name="Oval 5"/>
        <xdr:cNvSpPr>
          <a:spLocks/>
        </xdr:cNvSpPr>
      </xdr:nvSpPr>
      <xdr:spPr>
        <a:xfrm>
          <a:off x="5153025" y="3105150"/>
          <a:ext cx="552450" cy="2095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19050</xdr:colOff>
      <xdr:row>24</xdr:row>
      <xdr:rowOff>19050</xdr:rowOff>
    </xdr:from>
    <xdr:to>
      <xdr:col>10</xdr:col>
      <xdr:colOff>609600</xdr:colOff>
      <xdr:row>25</xdr:row>
      <xdr:rowOff>76200</xdr:rowOff>
    </xdr:to>
    <xdr:sp>
      <xdr:nvSpPr>
        <xdr:cNvPr id="6" name="Oval 6"/>
        <xdr:cNvSpPr>
          <a:spLocks/>
        </xdr:cNvSpPr>
      </xdr:nvSpPr>
      <xdr:spPr>
        <a:xfrm>
          <a:off x="7639050" y="4133850"/>
          <a:ext cx="590550" cy="2286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342900</xdr:colOff>
      <xdr:row>2</xdr:row>
      <xdr:rowOff>95250</xdr:rowOff>
    </xdr:from>
    <xdr:to>
      <xdr:col>17</xdr:col>
      <xdr:colOff>438150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>
          <a:off x="13582650" y="4762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342900</xdr:colOff>
      <xdr:row>3</xdr:row>
      <xdr:rowOff>95250</xdr:rowOff>
    </xdr:from>
    <xdr:to>
      <xdr:col>17</xdr:col>
      <xdr:colOff>438150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13582650" y="6477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342900</xdr:colOff>
      <xdr:row>4</xdr:row>
      <xdr:rowOff>95250</xdr:rowOff>
    </xdr:from>
    <xdr:to>
      <xdr:col>17</xdr:col>
      <xdr:colOff>438150</xdr:colOff>
      <xdr:row>4</xdr:row>
      <xdr:rowOff>95250</xdr:rowOff>
    </xdr:to>
    <xdr:sp>
      <xdr:nvSpPr>
        <xdr:cNvPr id="3" name="Line 3"/>
        <xdr:cNvSpPr>
          <a:spLocks/>
        </xdr:cNvSpPr>
      </xdr:nvSpPr>
      <xdr:spPr>
        <a:xfrm>
          <a:off x="13582650" y="8191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342900</xdr:colOff>
      <xdr:row>5</xdr:row>
      <xdr:rowOff>95250</xdr:rowOff>
    </xdr:from>
    <xdr:to>
      <xdr:col>17</xdr:col>
      <xdr:colOff>438150</xdr:colOff>
      <xdr:row>5</xdr:row>
      <xdr:rowOff>95250</xdr:rowOff>
    </xdr:to>
    <xdr:sp>
      <xdr:nvSpPr>
        <xdr:cNvPr id="4" name="Line 4"/>
        <xdr:cNvSpPr>
          <a:spLocks/>
        </xdr:cNvSpPr>
      </xdr:nvSpPr>
      <xdr:spPr>
        <a:xfrm>
          <a:off x="13582650" y="9906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342900</xdr:colOff>
      <xdr:row>6</xdr:row>
      <xdr:rowOff>95250</xdr:rowOff>
    </xdr:from>
    <xdr:to>
      <xdr:col>17</xdr:col>
      <xdr:colOff>438150</xdr:colOff>
      <xdr:row>6</xdr:row>
      <xdr:rowOff>95250</xdr:rowOff>
    </xdr:to>
    <xdr:sp>
      <xdr:nvSpPr>
        <xdr:cNvPr id="5" name="Line 5"/>
        <xdr:cNvSpPr>
          <a:spLocks/>
        </xdr:cNvSpPr>
      </xdr:nvSpPr>
      <xdr:spPr>
        <a:xfrm>
          <a:off x="13582650" y="11620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21</xdr:col>
      <xdr:colOff>409575</xdr:colOff>
      <xdr:row>23</xdr:row>
      <xdr:rowOff>66675</xdr:rowOff>
    </xdr:from>
    <xdr:to>
      <xdr:col>30</xdr:col>
      <xdr:colOff>180975</xdr:colOff>
      <xdr:row>34</xdr:row>
      <xdr:rowOff>28575</xdr:rowOff>
    </xdr:to>
    <xdr:graphicFrame>
      <xdr:nvGraphicFramePr>
        <xdr:cNvPr id="6" name="Chart 9"/>
        <xdr:cNvGraphicFramePr/>
      </xdr:nvGraphicFramePr>
      <xdr:xfrm>
        <a:off x="16716375" y="4048125"/>
        <a:ext cx="662940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323850</xdr:colOff>
      <xdr:row>0</xdr:row>
      <xdr:rowOff>104775</xdr:rowOff>
    </xdr:from>
    <xdr:to>
      <xdr:col>30</xdr:col>
      <xdr:colOff>66675</xdr:colOff>
      <xdr:row>11</xdr:row>
      <xdr:rowOff>28575</xdr:rowOff>
    </xdr:to>
    <xdr:graphicFrame>
      <xdr:nvGraphicFramePr>
        <xdr:cNvPr id="7" name="Chart 11"/>
        <xdr:cNvGraphicFramePr/>
      </xdr:nvGraphicFramePr>
      <xdr:xfrm>
        <a:off x="16630650" y="104775"/>
        <a:ext cx="6600825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342900</xdr:colOff>
      <xdr:row>2</xdr:row>
      <xdr:rowOff>95250</xdr:rowOff>
    </xdr:from>
    <xdr:to>
      <xdr:col>17</xdr:col>
      <xdr:colOff>438150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>
          <a:off x="13296900" y="4857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342900</xdr:colOff>
      <xdr:row>3</xdr:row>
      <xdr:rowOff>95250</xdr:rowOff>
    </xdr:from>
    <xdr:to>
      <xdr:col>17</xdr:col>
      <xdr:colOff>438150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13296900" y="6572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342900</xdr:colOff>
      <xdr:row>4</xdr:row>
      <xdr:rowOff>95250</xdr:rowOff>
    </xdr:from>
    <xdr:to>
      <xdr:col>17</xdr:col>
      <xdr:colOff>438150</xdr:colOff>
      <xdr:row>4</xdr:row>
      <xdr:rowOff>95250</xdr:rowOff>
    </xdr:to>
    <xdr:sp>
      <xdr:nvSpPr>
        <xdr:cNvPr id="3" name="Line 3"/>
        <xdr:cNvSpPr>
          <a:spLocks/>
        </xdr:cNvSpPr>
      </xdr:nvSpPr>
      <xdr:spPr>
        <a:xfrm>
          <a:off x="13296900" y="8286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342900</xdr:colOff>
      <xdr:row>5</xdr:row>
      <xdr:rowOff>95250</xdr:rowOff>
    </xdr:from>
    <xdr:to>
      <xdr:col>17</xdr:col>
      <xdr:colOff>438150</xdr:colOff>
      <xdr:row>5</xdr:row>
      <xdr:rowOff>95250</xdr:rowOff>
    </xdr:to>
    <xdr:sp>
      <xdr:nvSpPr>
        <xdr:cNvPr id="4" name="Line 4"/>
        <xdr:cNvSpPr>
          <a:spLocks/>
        </xdr:cNvSpPr>
      </xdr:nvSpPr>
      <xdr:spPr>
        <a:xfrm>
          <a:off x="13296900" y="10001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342900</xdr:colOff>
      <xdr:row>6</xdr:row>
      <xdr:rowOff>95250</xdr:rowOff>
    </xdr:from>
    <xdr:to>
      <xdr:col>17</xdr:col>
      <xdr:colOff>438150</xdr:colOff>
      <xdr:row>6</xdr:row>
      <xdr:rowOff>95250</xdr:rowOff>
    </xdr:to>
    <xdr:sp>
      <xdr:nvSpPr>
        <xdr:cNvPr id="5" name="Line 5"/>
        <xdr:cNvSpPr>
          <a:spLocks/>
        </xdr:cNvSpPr>
      </xdr:nvSpPr>
      <xdr:spPr>
        <a:xfrm>
          <a:off x="13296900" y="11715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21</xdr:col>
      <xdr:colOff>57150</xdr:colOff>
      <xdr:row>13</xdr:row>
      <xdr:rowOff>9525</xdr:rowOff>
    </xdr:from>
    <xdr:to>
      <xdr:col>29</xdr:col>
      <xdr:colOff>57150</xdr:colOff>
      <xdr:row>25</xdr:row>
      <xdr:rowOff>9525</xdr:rowOff>
    </xdr:to>
    <xdr:graphicFrame>
      <xdr:nvGraphicFramePr>
        <xdr:cNvPr id="6" name="Chart 7"/>
        <xdr:cNvGraphicFramePr/>
      </xdr:nvGraphicFramePr>
      <xdr:xfrm>
        <a:off x="16059150" y="2286000"/>
        <a:ext cx="60960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76200</xdr:colOff>
      <xdr:row>0</xdr:row>
      <xdr:rowOff>123825</xdr:rowOff>
    </xdr:from>
    <xdr:to>
      <xdr:col>29</xdr:col>
      <xdr:colOff>76200</xdr:colOff>
      <xdr:row>12</xdr:row>
      <xdr:rowOff>85725</xdr:rowOff>
    </xdr:to>
    <xdr:graphicFrame>
      <xdr:nvGraphicFramePr>
        <xdr:cNvPr id="7" name="Chart 8"/>
        <xdr:cNvGraphicFramePr/>
      </xdr:nvGraphicFramePr>
      <xdr:xfrm>
        <a:off x="16078200" y="123825"/>
        <a:ext cx="609600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47625</xdr:rowOff>
    </xdr:from>
    <xdr:to>
      <xdr:col>2</xdr:col>
      <xdr:colOff>114300</xdr:colOff>
      <xdr:row>0</xdr:row>
      <xdr:rowOff>47625</xdr:rowOff>
    </xdr:to>
    <xdr:sp>
      <xdr:nvSpPr>
        <xdr:cNvPr id="1" name="Line 9"/>
        <xdr:cNvSpPr>
          <a:spLocks/>
        </xdr:cNvSpPr>
      </xdr:nvSpPr>
      <xdr:spPr>
        <a:xfrm>
          <a:off x="1066800" y="476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95250</xdr:rowOff>
    </xdr:from>
    <xdr:to>
      <xdr:col>0</xdr:col>
      <xdr:colOff>0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>
          <a:off x="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95250</xdr:rowOff>
    </xdr:from>
    <xdr:to>
      <xdr:col>0</xdr:col>
      <xdr:colOff>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95250</xdr:rowOff>
    </xdr:from>
    <xdr:to>
      <xdr:col>0</xdr:col>
      <xdr:colOff>0</xdr:colOff>
      <xdr:row>4</xdr:row>
      <xdr:rowOff>95250</xdr:rowOff>
    </xdr:to>
    <xdr:sp>
      <xdr:nvSpPr>
        <xdr:cNvPr id="3" name="Line 3"/>
        <xdr:cNvSpPr>
          <a:spLocks/>
        </xdr:cNvSpPr>
      </xdr:nvSpPr>
      <xdr:spPr>
        <a:xfrm>
          <a:off x="0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95250</xdr:rowOff>
    </xdr:from>
    <xdr:to>
      <xdr:col>0</xdr:col>
      <xdr:colOff>0</xdr:colOff>
      <xdr:row>5</xdr:row>
      <xdr:rowOff>95250</xdr:rowOff>
    </xdr:to>
    <xdr:sp>
      <xdr:nvSpPr>
        <xdr:cNvPr id="4" name="Line 4"/>
        <xdr:cNvSpPr>
          <a:spLocks/>
        </xdr:cNvSpPr>
      </xdr:nvSpPr>
      <xdr:spPr>
        <a:xfrm>
          <a:off x="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95250</xdr:rowOff>
    </xdr:from>
    <xdr:to>
      <xdr:col>0</xdr:col>
      <xdr:colOff>0</xdr:colOff>
      <xdr:row>6</xdr:row>
      <xdr:rowOff>95250</xdr:rowOff>
    </xdr:to>
    <xdr:sp>
      <xdr:nvSpPr>
        <xdr:cNvPr id="5" name="Line 5"/>
        <xdr:cNvSpPr>
          <a:spLocks/>
        </xdr:cNvSpPr>
      </xdr:nvSpPr>
      <xdr:spPr>
        <a:xfrm>
          <a:off x="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95250</xdr:rowOff>
    </xdr:from>
    <xdr:to>
      <xdr:col>0</xdr:col>
      <xdr:colOff>0</xdr:colOff>
      <xdr:row>2</xdr:row>
      <xdr:rowOff>95250</xdr:rowOff>
    </xdr:to>
    <xdr:sp>
      <xdr:nvSpPr>
        <xdr:cNvPr id="6" name="Line 8"/>
        <xdr:cNvSpPr>
          <a:spLocks/>
        </xdr:cNvSpPr>
      </xdr:nvSpPr>
      <xdr:spPr>
        <a:xfrm>
          <a:off x="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95250</xdr:rowOff>
    </xdr:from>
    <xdr:to>
      <xdr:col>0</xdr:col>
      <xdr:colOff>0</xdr:colOff>
      <xdr:row>3</xdr:row>
      <xdr:rowOff>95250</xdr:rowOff>
    </xdr:to>
    <xdr:sp>
      <xdr:nvSpPr>
        <xdr:cNvPr id="7" name="Line 9"/>
        <xdr:cNvSpPr>
          <a:spLocks/>
        </xdr:cNvSpPr>
      </xdr:nvSpPr>
      <xdr:spPr>
        <a:xfrm>
          <a:off x="0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95250</xdr:rowOff>
    </xdr:from>
    <xdr:to>
      <xdr:col>0</xdr:col>
      <xdr:colOff>0</xdr:colOff>
      <xdr:row>4</xdr:row>
      <xdr:rowOff>95250</xdr:rowOff>
    </xdr:to>
    <xdr:sp>
      <xdr:nvSpPr>
        <xdr:cNvPr id="8" name="Line 10"/>
        <xdr:cNvSpPr>
          <a:spLocks/>
        </xdr:cNvSpPr>
      </xdr:nvSpPr>
      <xdr:spPr>
        <a:xfrm>
          <a:off x="0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95250</xdr:rowOff>
    </xdr:from>
    <xdr:to>
      <xdr:col>0</xdr:col>
      <xdr:colOff>0</xdr:colOff>
      <xdr:row>5</xdr:row>
      <xdr:rowOff>95250</xdr:rowOff>
    </xdr:to>
    <xdr:sp>
      <xdr:nvSpPr>
        <xdr:cNvPr id="9" name="Line 11"/>
        <xdr:cNvSpPr>
          <a:spLocks/>
        </xdr:cNvSpPr>
      </xdr:nvSpPr>
      <xdr:spPr>
        <a:xfrm>
          <a:off x="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95250</xdr:rowOff>
    </xdr:from>
    <xdr:to>
      <xdr:col>0</xdr:col>
      <xdr:colOff>0</xdr:colOff>
      <xdr:row>6</xdr:row>
      <xdr:rowOff>95250</xdr:rowOff>
    </xdr:to>
    <xdr:sp>
      <xdr:nvSpPr>
        <xdr:cNvPr id="10" name="Line 12"/>
        <xdr:cNvSpPr>
          <a:spLocks/>
        </xdr:cNvSpPr>
      </xdr:nvSpPr>
      <xdr:spPr>
        <a:xfrm>
          <a:off x="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11" name="Chart 13"/>
        <xdr:cNvGraphicFramePr/>
      </xdr:nvGraphicFramePr>
      <xdr:xfrm>
        <a:off x="0" y="2105025"/>
        <a:ext cx="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12" name="Chart 14"/>
        <xdr:cNvGraphicFramePr/>
      </xdr:nvGraphicFramePr>
      <xdr:xfrm>
        <a:off x="0" y="2105025"/>
        <a:ext cx="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342900</xdr:colOff>
      <xdr:row>2</xdr:row>
      <xdr:rowOff>95250</xdr:rowOff>
    </xdr:from>
    <xdr:to>
      <xdr:col>17</xdr:col>
      <xdr:colOff>438150</xdr:colOff>
      <xdr:row>2</xdr:row>
      <xdr:rowOff>95250</xdr:rowOff>
    </xdr:to>
    <xdr:sp>
      <xdr:nvSpPr>
        <xdr:cNvPr id="13" name="Line 15"/>
        <xdr:cNvSpPr>
          <a:spLocks/>
        </xdr:cNvSpPr>
      </xdr:nvSpPr>
      <xdr:spPr>
        <a:xfrm>
          <a:off x="13296900" y="4857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342900</xdr:colOff>
      <xdr:row>3</xdr:row>
      <xdr:rowOff>95250</xdr:rowOff>
    </xdr:from>
    <xdr:to>
      <xdr:col>17</xdr:col>
      <xdr:colOff>438150</xdr:colOff>
      <xdr:row>3</xdr:row>
      <xdr:rowOff>95250</xdr:rowOff>
    </xdr:to>
    <xdr:sp>
      <xdr:nvSpPr>
        <xdr:cNvPr id="14" name="Line 16"/>
        <xdr:cNvSpPr>
          <a:spLocks/>
        </xdr:cNvSpPr>
      </xdr:nvSpPr>
      <xdr:spPr>
        <a:xfrm>
          <a:off x="13296900" y="6572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342900</xdr:colOff>
      <xdr:row>4</xdr:row>
      <xdr:rowOff>95250</xdr:rowOff>
    </xdr:from>
    <xdr:to>
      <xdr:col>17</xdr:col>
      <xdr:colOff>438150</xdr:colOff>
      <xdr:row>4</xdr:row>
      <xdr:rowOff>95250</xdr:rowOff>
    </xdr:to>
    <xdr:sp>
      <xdr:nvSpPr>
        <xdr:cNvPr id="15" name="Line 17"/>
        <xdr:cNvSpPr>
          <a:spLocks/>
        </xdr:cNvSpPr>
      </xdr:nvSpPr>
      <xdr:spPr>
        <a:xfrm>
          <a:off x="13296900" y="8286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342900</xdr:colOff>
      <xdr:row>5</xdr:row>
      <xdr:rowOff>95250</xdr:rowOff>
    </xdr:from>
    <xdr:to>
      <xdr:col>17</xdr:col>
      <xdr:colOff>438150</xdr:colOff>
      <xdr:row>5</xdr:row>
      <xdr:rowOff>95250</xdr:rowOff>
    </xdr:to>
    <xdr:sp>
      <xdr:nvSpPr>
        <xdr:cNvPr id="16" name="Line 18"/>
        <xdr:cNvSpPr>
          <a:spLocks/>
        </xdr:cNvSpPr>
      </xdr:nvSpPr>
      <xdr:spPr>
        <a:xfrm>
          <a:off x="13296900" y="10001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342900</xdr:colOff>
      <xdr:row>6</xdr:row>
      <xdr:rowOff>95250</xdr:rowOff>
    </xdr:from>
    <xdr:to>
      <xdr:col>17</xdr:col>
      <xdr:colOff>438150</xdr:colOff>
      <xdr:row>6</xdr:row>
      <xdr:rowOff>95250</xdr:rowOff>
    </xdr:to>
    <xdr:sp>
      <xdr:nvSpPr>
        <xdr:cNvPr id="17" name="Line 19"/>
        <xdr:cNvSpPr>
          <a:spLocks/>
        </xdr:cNvSpPr>
      </xdr:nvSpPr>
      <xdr:spPr>
        <a:xfrm>
          <a:off x="13296900" y="11715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20</xdr:col>
      <xdr:colOff>285750</xdr:colOff>
      <xdr:row>24</xdr:row>
      <xdr:rowOff>47625</xdr:rowOff>
    </xdr:from>
    <xdr:to>
      <xdr:col>28</xdr:col>
      <xdr:colOff>285750</xdr:colOff>
      <xdr:row>36</xdr:row>
      <xdr:rowOff>47625</xdr:rowOff>
    </xdr:to>
    <xdr:graphicFrame>
      <xdr:nvGraphicFramePr>
        <xdr:cNvPr id="18" name="Chart 20"/>
        <xdr:cNvGraphicFramePr/>
      </xdr:nvGraphicFramePr>
      <xdr:xfrm>
        <a:off x="15525750" y="4210050"/>
        <a:ext cx="6096000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314325</xdr:colOff>
      <xdr:row>11</xdr:row>
      <xdr:rowOff>76200</xdr:rowOff>
    </xdr:from>
    <xdr:to>
      <xdr:col>28</xdr:col>
      <xdr:colOff>314325</xdr:colOff>
      <xdr:row>23</xdr:row>
      <xdr:rowOff>76200</xdr:rowOff>
    </xdr:to>
    <xdr:graphicFrame>
      <xdr:nvGraphicFramePr>
        <xdr:cNvPr id="19" name="Chart 21"/>
        <xdr:cNvGraphicFramePr/>
      </xdr:nvGraphicFramePr>
      <xdr:xfrm>
        <a:off x="15554325" y="2009775"/>
        <a:ext cx="6096000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9525</xdr:rowOff>
    </xdr:from>
    <xdr:to>
      <xdr:col>19</xdr:col>
      <xdr:colOff>285750</xdr:colOff>
      <xdr:row>13</xdr:row>
      <xdr:rowOff>161925</xdr:rowOff>
    </xdr:to>
    <xdr:graphicFrame>
      <xdr:nvGraphicFramePr>
        <xdr:cNvPr id="1" name="Chart 1"/>
        <xdr:cNvGraphicFramePr/>
      </xdr:nvGraphicFramePr>
      <xdr:xfrm>
        <a:off x="9258300" y="409575"/>
        <a:ext cx="56197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723900</xdr:colOff>
      <xdr:row>14</xdr:row>
      <xdr:rowOff>19050</xdr:rowOff>
    </xdr:from>
    <xdr:to>
      <xdr:col>19</xdr:col>
      <xdr:colOff>247650</xdr:colOff>
      <xdr:row>26</xdr:row>
      <xdr:rowOff>0</xdr:rowOff>
    </xdr:to>
    <xdr:graphicFrame>
      <xdr:nvGraphicFramePr>
        <xdr:cNvPr id="2" name="Chart 2"/>
        <xdr:cNvGraphicFramePr/>
      </xdr:nvGraphicFramePr>
      <xdr:xfrm>
        <a:off x="9220200" y="2476500"/>
        <a:ext cx="561975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0</xdr:row>
      <xdr:rowOff>38100</xdr:rowOff>
    </xdr:from>
    <xdr:to>
      <xdr:col>5</xdr:col>
      <xdr:colOff>447675</xdr:colOff>
      <xdr:row>0</xdr:row>
      <xdr:rowOff>38100</xdr:rowOff>
    </xdr:to>
    <xdr:sp>
      <xdr:nvSpPr>
        <xdr:cNvPr id="1" name="Line 2"/>
        <xdr:cNvSpPr>
          <a:spLocks/>
        </xdr:cNvSpPr>
      </xdr:nvSpPr>
      <xdr:spPr>
        <a:xfrm>
          <a:off x="4505325" y="38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15</xdr:col>
      <xdr:colOff>742950</xdr:colOff>
      <xdr:row>12</xdr:row>
      <xdr:rowOff>161925</xdr:rowOff>
    </xdr:to>
    <xdr:graphicFrame>
      <xdr:nvGraphicFramePr>
        <xdr:cNvPr id="2" name="Chart 3"/>
        <xdr:cNvGraphicFramePr/>
      </xdr:nvGraphicFramePr>
      <xdr:xfrm>
        <a:off x="6505575" y="361950"/>
        <a:ext cx="60769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495300</xdr:colOff>
      <xdr:row>6</xdr:row>
      <xdr:rowOff>76200</xdr:rowOff>
    </xdr:from>
    <xdr:to>
      <xdr:col>19</xdr:col>
      <xdr:colOff>457200</xdr:colOff>
      <xdr:row>17</xdr:row>
      <xdr:rowOff>85725</xdr:rowOff>
    </xdr:to>
    <xdr:graphicFrame>
      <xdr:nvGraphicFramePr>
        <xdr:cNvPr id="1" name="Chart 4"/>
        <xdr:cNvGraphicFramePr/>
      </xdr:nvGraphicFramePr>
      <xdr:xfrm>
        <a:off x="9401175" y="1114425"/>
        <a:ext cx="6057900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51228;1&#51109;(&#54408;&#51656;&#44288;&#47532;&#50752;%20&#53685;&#44228;&#51201;%20&#48169;&#4827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</sheetNames>
    <sheetDataSet>
      <sheetData sheetId="1">
        <row r="1">
          <cell r="B1" t="str">
            <v>x bar</v>
          </cell>
          <cell r="C1" t="str">
            <v>CL</v>
          </cell>
          <cell r="D1" t="str">
            <v>UCL</v>
          </cell>
          <cell r="E1" t="str">
            <v>LCL</v>
          </cell>
        </row>
        <row r="2">
          <cell r="B2">
            <v>34</v>
          </cell>
          <cell r="C2">
            <v>34.7</v>
          </cell>
          <cell r="D2">
            <v>42.7</v>
          </cell>
          <cell r="E2">
            <v>26.7</v>
          </cell>
        </row>
        <row r="3">
          <cell r="B3">
            <v>36</v>
          </cell>
          <cell r="C3">
            <v>34.7</v>
          </cell>
          <cell r="D3">
            <v>42.7</v>
          </cell>
          <cell r="E3">
            <v>26.7</v>
          </cell>
        </row>
        <row r="4">
          <cell r="B4">
            <v>31</v>
          </cell>
          <cell r="C4">
            <v>34.7</v>
          </cell>
          <cell r="D4">
            <v>42.7</v>
          </cell>
          <cell r="E4">
            <v>26.7</v>
          </cell>
        </row>
        <row r="5">
          <cell r="B5">
            <v>46</v>
          </cell>
          <cell r="C5">
            <v>34.7</v>
          </cell>
          <cell r="D5">
            <v>42.7</v>
          </cell>
          <cell r="E5">
            <v>26.7</v>
          </cell>
        </row>
        <row r="6">
          <cell r="B6">
            <v>35</v>
          </cell>
          <cell r="C6">
            <v>34.7</v>
          </cell>
          <cell r="D6">
            <v>42.7</v>
          </cell>
          <cell r="E6">
            <v>26.7</v>
          </cell>
        </row>
        <row r="7">
          <cell r="B7">
            <v>32</v>
          </cell>
          <cell r="C7">
            <v>34.7</v>
          </cell>
          <cell r="D7">
            <v>42.7</v>
          </cell>
          <cell r="E7">
            <v>26.7</v>
          </cell>
        </row>
        <row r="8">
          <cell r="B8">
            <v>37</v>
          </cell>
          <cell r="C8">
            <v>34.7</v>
          </cell>
          <cell r="D8">
            <v>42.7</v>
          </cell>
          <cell r="E8">
            <v>26.7</v>
          </cell>
        </row>
        <row r="9">
          <cell r="B9">
            <v>31</v>
          </cell>
          <cell r="C9">
            <v>34.7</v>
          </cell>
          <cell r="D9">
            <v>42.7</v>
          </cell>
          <cell r="E9">
            <v>26.7</v>
          </cell>
        </row>
        <row r="10">
          <cell r="B10">
            <v>37</v>
          </cell>
          <cell r="C10">
            <v>34.7</v>
          </cell>
          <cell r="D10">
            <v>42.7</v>
          </cell>
          <cell r="E10">
            <v>26.7</v>
          </cell>
        </row>
        <row r="11">
          <cell r="B11">
            <v>41</v>
          </cell>
          <cell r="C11">
            <v>34.7</v>
          </cell>
          <cell r="D11">
            <v>42.7</v>
          </cell>
          <cell r="E11">
            <v>26.7</v>
          </cell>
        </row>
        <row r="12">
          <cell r="B12">
            <v>32</v>
          </cell>
          <cell r="C12">
            <v>34.7</v>
          </cell>
          <cell r="D12">
            <v>42.7</v>
          </cell>
          <cell r="E12">
            <v>26.7</v>
          </cell>
        </row>
        <row r="13">
          <cell r="B13">
            <v>37</v>
          </cell>
          <cell r="C13">
            <v>34.7</v>
          </cell>
          <cell r="D13">
            <v>42.7</v>
          </cell>
          <cell r="E13">
            <v>26.7</v>
          </cell>
        </row>
        <row r="14">
          <cell r="B14">
            <v>33</v>
          </cell>
          <cell r="C14">
            <v>34.7</v>
          </cell>
          <cell r="D14">
            <v>42.7</v>
          </cell>
          <cell r="E14">
            <v>26.7</v>
          </cell>
        </row>
        <row r="15">
          <cell r="B15">
            <v>25</v>
          </cell>
          <cell r="C15">
            <v>34.7</v>
          </cell>
          <cell r="D15">
            <v>42.7</v>
          </cell>
          <cell r="E15">
            <v>26.7</v>
          </cell>
        </row>
        <row r="16">
          <cell r="B16">
            <v>23</v>
          </cell>
          <cell r="C16">
            <v>34.7</v>
          </cell>
          <cell r="D16">
            <v>42.7</v>
          </cell>
          <cell r="E16">
            <v>26.7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M6" sqref="M6"/>
    </sheetView>
  </sheetViews>
  <sheetFormatPr defaultColWidth="8.88671875" defaultRowHeight="13.5"/>
  <sheetData>
    <row r="1" spans="1:5" ht="13.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3.5">
      <c r="A2">
        <v>1</v>
      </c>
      <c r="B2">
        <v>34</v>
      </c>
      <c r="C2">
        <v>34.7</v>
      </c>
      <c r="D2">
        <v>42.7</v>
      </c>
      <c r="E2">
        <v>26.7</v>
      </c>
    </row>
    <row r="3" spans="1:5" ht="13.5">
      <c r="A3">
        <v>2</v>
      </c>
      <c r="B3">
        <v>36</v>
      </c>
      <c r="C3">
        <v>34.7</v>
      </c>
      <c r="D3">
        <v>42.7</v>
      </c>
      <c r="E3">
        <v>26.7</v>
      </c>
    </row>
    <row r="4" spans="1:5" ht="13.5">
      <c r="A4">
        <v>3</v>
      </c>
      <c r="B4">
        <v>31</v>
      </c>
      <c r="C4">
        <v>34.7</v>
      </c>
      <c r="D4">
        <v>42.7</v>
      </c>
      <c r="E4">
        <v>26.7</v>
      </c>
    </row>
    <row r="5" spans="1:5" ht="13.5">
      <c r="A5">
        <v>4</v>
      </c>
      <c r="B5">
        <v>46</v>
      </c>
      <c r="C5">
        <v>34.7</v>
      </c>
      <c r="D5">
        <v>42.7</v>
      </c>
      <c r="E5">
        <v>26.7</v>
      </c>
    </row>
    <row r="6" spans="1:5" ht="13.5">
      <c r="A6">
        <v>5</v>
      </c>
      <c r="B6">
        <v>32</v>
      </c>
      <c r="C6">
        <v>34.7</v>
      </c>
      <c r="D6">
        <v>42.7</v>
      </c>
      <c r="E6">
        <v>26.7</v>
      </c>
    </row>
    <row r="7" spans="1:5" ht="13.5">
      <c r="A7">
        <v>6</v>
      </c>
      <c r="B7">
        <v>36</v>
      </c>
      <c r="C7">
        <v>34.7</v>
      </c>
      <c r="D7">
        <v>42.7</v>
      </c>
      <c r="E7">
        <v>26.7</v>
      </c>
    </row>
    <row r="8" spans="1:5" ht="13.5">
      <c r="A8">
        <v>7</v>
      </c>
      <c r="B8">
        <v>37</v>
      </c>
      <c r="C8">
        <v>34.7</v>
      </c>
      <c r="D8">
        <v>42.7</v>
      </c>
      <c r="E8">
        <v>26.7</v>
      </c>
    </row>
    <row r="9" spans="1:5" ht="13.5">
      <c r="A9">
        <v>8</v>
      </c>
      <c r="B9">
        <v>36</v>
      </c>
      <c r="C9">
        <v>34.7</v>
      </c>
      <c r="D9">
        <v>42.7</v>
      </c>
      <c r="E9">
        <v>26.7</v>
      </c>
    </row>
    <row r="10" spans="1:5" ht="13.5">
      <c r="A10">
        <v>9</v>
      </c>
      <c r="B10">
        <v>37</v>
      </c>
      <c r="C10">
        <v>34.7</v>
      </c>
      <c r="D10">
        <v>42.7</v>
      </c>
      <c r="E10">
        <v>26.7</v>
      </c>
    </row>
    <row r="11" spans="1:5" ht="13.5">
      <c r="A11">
        <v>10</v>
      </c>
      <c r="B11">
        <v>41</v>
      </c>
      <c r="C11">
        <v>34.7</v>
      </c>
      <c r="D11">
        <v>42.7</v>
      </c>
      <c r="E11">
        <v>26.7</v>
      </c>
    </row>
    <row r="12" spans="1:5" ht="13.5">
      <c r="A12">
        <v>11</v>
      </c>
      <c r="B12">
        <v>36</v>
      </c>
      <c r="C12">
        <v>34.7</v>
      </c>
      <c r="D12">
        <v>42.7</v>
      </c>
      <c r="E12">
        <v>26.7</v>
      </c>
    </row>
    <row r="13" spans="1:5" ht="13.5">
      <c r="A13">
        <v>12</v>
      </c>
      <c r="B13">
        <v>37</v>
      </c>
      <c r="C13">
        <v>34.7</v>
      </c>
      <c r="D13">
        <v>42.7</v>
      </c>
      <c r="E13">
        <v>26.7</v>
      </c>
    </row>
    <row r="14" spans="1:5" ht="13.5">
      <c r="A14">
        <v>13</v>
      </c>
      <c r="B14">
        <v>33</v>
      </c>
      <c r="C14">
        <v>34.7</v>
      </c>
      <c r="D14">
        <v>42.7</v>
      </c>
      <c r="E14">
        <v>26.7</v>
      </c>
    </row>
    <row r="15" spans="1:5" ht="13.5">
      <c r="A15">
        <v>14</v>
      </c>
      <c r="B15">
        <v>25</v>
      </c>
      <c r="C15">
        <v>34.7</v>
      </c>
      <c r="D15">
        <v>42.7</v>
      </c>
      <c r="E15">
        <v>26.7</v>
      </c>
    </row>
    <row r="16" spans="1:5" ht="13.5">
      <c r="A16">
        <v>15</v>
      </c>
      <c r="B16">
        <v>23</v>
      </c>
      <c r="C16">
        <v>34.7</v>
      </c>
      <c r="D16">
        <v>42.7</v>
      </c>
      <c r="E16">
        <v>26.7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F18" sqref="F18"/>
    </sheetView>
  </sheetViews>
  <sheetFormatPr defaultColWidth="8.88671875" defaultRowHeight="13.5"/>
  <cols>
    <col min="3" max="3" width="8.88671875" style="0" customWidth="1"/>
    <col min="4" max="4" width="8.6640625" style="0" customWidth="1"/>
    <col min="5" max="5" width="8.88671875" style="0" customWidth="1"/>
    <col min="6" max="6" width="8.21484375" style="0" customWidth="1"/>
    <col min="7" max="7" width="8.5546875" style="0" customWidth="1"/>
    <col min="8" max="8" width="8.21484375" style="0" customWidth="1"/>
    <col min="9" max="9" width="8.3359375" style="0" customWidth="1"/>
    <col min="10" max="10" width="7.88671875" style="0" customWidth="1"/>
    <col min="11" max="11" width="8.21484375" style="0" customWidth="1"/>
    <col min="12" max="12" width="8.3359375" style="0" customWidth="1"/>
    <col min="13" max="13" width="8.77734375" style="0" customWidth="1"/>
    <col min="14" max="14" width="8.88671875" style="0" customWidth="1"/>
  </cols>
  <sheetData>
    <row r="1" ht="13.5">
      <c r="A1" t="s">
        <v>64</v>
      </c>
    </row>
    <row r="2" spans="1:5" ht="14.25" thickBot="1">
      <c r="A2" s="2" t="s">
        <v>63</v>
      </c>
      <c r="B2" s="2" t="s">
        <v>65</v>
      </c>
      <c r="C2" s="2" t="s">
        <v>66</v>
      </c>
      <c r="D2" s="2" t="s">
        <v>67</v>
      </c>
      <c r="E2" s="2" t="s">
        <v>68</v>
      </c>
    </row>
    <row r="3" spans="1:5" ht="13.5">
      <c r="A3" s="4">
        <v>1</v>
      </c>
      <c r="B3" s="4">
        <v>1</v>
      </c>
      <c r="C3" s="12">
        <f>AVERAGE(B3:B26)</f>
        <v>2.25</v>
      </c>
      <c r="D3" s="12">
        <f>C3+3*SQRT(C3)</f>
        <v>6.75</v>
      </c>
      <c r="E3" s="12" t="str">
        <f>IF(C3-3*SQRT(C3)&lt;0," ",C3-3*SQRT(C3))</f>
        <v> </v>
      </c>
    </row>
    <row r="4" spans="1:5" ht="13.5">
      <c r="A4" s="4">
        <v>2</v>
      </c>
      <c r="B4" s="4">
        <v>3</v>
      </c>
      <c r="C4" s="12">
        <f>C3</f>
        <v>2.25</v>
      </c>
      <c r="D4" s="12">
        <f>D3</f>
        <v>6.75</v>
      </c>
      <c r="E4" s="12" t="str">
        <f>E3</f>
        <v> </v>
      </c>
    </row>
    <row r="5" spans="1:5" ht="13.5">
      <c r="A5" s="4">
        <v>3</v>
      </c>
      <c r="B5" s="4">
        <v>2</v>
      </c>
      <c r="C5" s="12">
        <f aca="true" t="shared" si="0" ref="C5:C26">C4</f>
        <v>2.25</v>
      </c>
      <c r="D5" s="12">
        <f aca="true" t="shared" si="1" ref="D5:D26">D4</f>
        <v>6.75</v>
      </c>
      <c r="E5" s="12" t="str">
        <f aca="true" t="shared" si="2" ref="E5:E26">E4</f>
        <v> </v>
      </c>
    </row>
    <row r="6" spans="1:5" ht="13.5">
      <c r="A6" s="4">
        <v>4</v>
      </c>
      <c r="B6" s="4">
        <v>8</v>
      </c>
      <c r="C6" s="12">
        <f t="shared" si="0"/>
        <v>2.25</v>
      </c>
      <c r="D6" s="12">
        <f t="shared" si="1"/>
        <v>6.75</v>
      </c>
      <c r="E6" s="12" t="str">
        <f t="shared" si="2"/>
        <v> </v>
      </c>
    </row>
    <row r="7" spans="1:5" ht="13.5">
      <c r="A7" s="4">
        <v>5</v>
      </c>
      <c r="B7" s="4">
        <v>1</v>
      </c>
      <c r="C7" s="12">
        <f t="shared" si="0"/>
        <v>2.25</v>
      </c>
      <c r="D7" s="12">
        <f t="shared" si="1"/>
        <v>6.75</v>
      </c>
      <c r="E7" s="12" t="str">
        <f t="shared" si="2"/>
        <v> </v>
      </c>
    </row>
    <row r="8" spans="1:5" ht="13.5">
      <c r="A8" s="4">
        <v>6</v>
      </c>
      <c r="B8" s="4">
        <v>2</v>
      </c>
      <c r="C8" s="12">
        <f t="shared" si="0"/>
        <v>2.25</v>
      </c>
      <c r="D8" s="12">
        <f t="shared" si="1"/>
        <v>6.75</v>
      </c>
      <c r="E8" s="12" t="str">
        <f t="shared" si="2"/>
        <v> </v>
      </c>
    </row>
    <row r="9" spans="1:5" ht="13.5">
      <c r="A9" s="4">
        <v>7</v>
      </c>
      <c r="B9" s="4">
        <v>0</v>
      </c>
      <c r="C9" s="12">
        <f t="shared" si="0"/>
        <v>2.25</v>
      </c>
      <c r="D9" s="12">
        <f t="shared" si="1"/>
        <v>6.75</v>
      </c>
      <c r="E9" s="12" t="str">
        <f t="shared" si="2"/>
        <v> </v>
      </c>
    </row>
    <row r="10" spans="1:5" ht="13.5">
      <c r="A10" s="4">
        <v>8</v>
      </c>
      <c r="B10" s="4">
        <v>2</v>
      </c>
      <c r="C10" s="12">
        <f t="shared" si="0"/>
        <v>2.25</v>
      </c>
      <c r="D10" s="12">
        <f t="shared" si="1"/>
        <v>6.75</v>
      </c>
      <c r="E10" s="12" t="str">
        <f t="shared" si="2"/>
        <v> </v>
      </c>
    </row>
    <row r="11" spans="1:5" ht="13.5">
      <c r="A11" s="4">
        <v>9</v>
      </c>
      <c r="B11" s="4">
        <v>3</v>
      </c>
      <c r="C11" s="12">
        <f t="shared" si="0"/>
        <v>2.25</v>
      </c>
      <c r="D11" s="12">
        <f t="shared" si="1"/>
        <v>6.75</v>
      </c>
      <c r="E11" s="12" t="str">
        <f t="shared" si="2"/>
        <v> </v>
      </c>
    </row>
    <row r="12" spans="1:5" ht="13.5">
      <c r="A12" s="4">
        <v>10</v>
      </c>
      <c r="B12" s="4">
        <v>1</v>
      </c>
      <c r="C12" s="12">
        <f t="shared" si="0"/>
        <v>2.25</v>
      </c>
      <c r="D12" s="12">
        <f t="shared" si="1"/>
        <v>6.75</v>
      </c>
      <c r="E12" s="12" t="str">
        <f t="shared" si="2"/>
        <v> </v>
      </c>
    </row>
    <row r="13" spans="1:5" ht="13.5">
      <c r="A13" s="4">
        <v>11</v>
      </c>
      <c r="B13" s="4">
        <v>6</v>
      </c>
      <c r="C13" s="12">
        <f t="shared" si="0"/>
        <v>2.25</v>
      </c>
      <c r="D13" s="12">
        <f t="shared" si="1"/>
        <v>6.75</v>
      </c>
      <c r="E13" s="12" t="str">
        <f t="shared" si="2"/>
        <v> </v>
      </c>
    </row>
    <row r="14" spans="1:5" ht="13.5">
      <c r="A14" s="4">
        <v>12</v>
      </c>
      <c r="B14" s="4">
        <v>2</v>
      </c>
      <c r="C14" s="12">
        <f t="shared" si="0"/>
        <v>2.25</v>
      </c>
      <c r="D14" s="12">
        <f t="shared" si="1"/>
        <v>6.75</v>
      </c>
      <c r="E14" s="12" t="str">
        <f t="shared" si="2"/>
        <v> </v>
      </c>
    </row>
    <row r="15" spans="1:5" ht="13.5">
      <c r="A15" s="4">
        <v>13</v>
      </c>
      <c r="B15" s="4">
        <v>4</v>
      </c>
      <c r="C15" s="12">
        <f t="shared" si="0"/>
        <v>2.25</v>
      </c>
      <c r="D15" s="12">
        <f t="shared" si="1"/>
        <v>6.75</v>
      </c>
      <c r="E15" s="12" t="str">
        <f t="shared" si="2"/>
        <v> </v>
      </c>
    </row>
    <row r="16" spans="1:5" ht="13.5">
      <c r="A16" s="4">
        <v>14</v>
      </c>
      <c r="B16" s="4">
        <v>0</v>
      </c>
      <c r="C16" s="12">
        <f t="shared" si="0"/>
        <v>2.25</v>
      </c>
      <c r="D16" s="12">
        <f t="shared" si="1"/>
        <v>6.75</v>
      </c>
      <c r="E16" s="12" t="str">
        <f t="shared" si="2"/>
        <v> </v>
      </c>
    </row>
    <row r="17" spans="1:5" ht="13.5">
      <c r="A17" s="4">
        <v>15</v>
      </c>
      <c r="B17" s="4">
        <v>2</v>
      </c>
      <c r="C17" s="12">
        <f t="shared" si="0"/>
        <v>2.25</v>
      </c>
      <c r="D17" s="12">
        <f t="shared" si="1"/>
        <v>6.75</v>
      </c>
      <c r="E17" s="12" t="str">
        <f t="shared" si="2"/>
        <v> </v>
      </c>
    </row>
    <row r="18" spans="1:5" ht="13.5">
      <c r="A18" s="4">
        <v>16</v>
      </c>
      <c r="B18" s="4">
        <v>3</v>
      </c>
      <c r="C18" s="12">
        <f t="shared" si="0"/>
        <v>2.25</v>
      </c>
      <c r="D18" s="12">
        <f t="shared" si="1"/>
        <v>6.75</v>
      </c>
      <c r="E18" s="12" t="str">
        <f t="shared" si="2"/>
        <v> </v>
      </c>
    </row>
    <row r="19" spans="1:5" ht="13.5">
      <c r="A19" s="4">
        <v>17</v>
      </c>
      <c r="B19" s="4">
        <v>2</v>
      </c>
      <c r="C19" s="12">
        <f t="shared" si="0"/>
        <v>2.25</v>
      </c>
      <c r="D19" s="12">
        <f t="shared" si="1"/>
        <v>6.75</v>
      </c>
      <c r="E19" s="12" t="str">
        <f t="shared" si="2"/>
        <v> </v>
      </c>
    </row>
    <row r="20" spans="1:5" ht="13.5">
      <c r="A20" s="4">
        <v>18</v>
      </c>
      <c r="B20" s="4">
        <v>1</v>
      </c>
      <c r="C20" s="12">
        <f t="shared" si="0"/>
        <v>2.25</v>
      </c>
      <c r="D20" s="12">
        <f t="shared" si="1"/>
        <v>6.75</v>
      </c>
      <c r="E20" s="12" t="str">
        <f t="shared" si="2"/>
        <v> </v>
      </c>
    </row>
    <row r="21" spans="1:5" ht="13.5">
      <c r="A21" s="4">
        <v>19</v>
      </c>
      <c r="B21" s="4">
        <v>2</v>
      </c>
      <c r="C21" s="12">
        <f t="shared" si="0"/>
        <v>2.25</v>
      </c>
      <c r="D21" s="12">
        <f t="shared" si="1"/>
        <v>6.75</v>
      </c>
      <c r="E21" s="12" t="str">
        <f t="shared" si="2"/>
        <v> </v>
      </c>
    </row>
    <row r="22" spans="1:5" ht="13.5">
      <c r="A22" s="4">
        <v>20</v>
      </c>
      <c r="B22" s="4">
        <v>2</v>
      </c>
      <c r="C22" s="12">
        <f t="shared" si="0"/>
        <v>2.25</v>
      </c>
      <c r="D22" s="12">
        <f t="shared" si="1"/>
        <v>6.75</v>
      </c>
      <c r="E22" s="12" t="str">
        <f t="shared" si="2"/>
        <v> </v>
      </c>
    </row>
    <row r="23" spans="1:5" ht="13.5">
      <c r="A23" s="4">
        <v>21</v>
      </c>
      <c r="B23" s="4">
        <v>0</v>
      </c>
      <c r="C23" s="12">
        <f t="shared" si="0"/>
        <v>2.25</v>
      </c>
      <c r="D23" s="12">
        <f t="shared" si="1"/>
        <v>6.75</v>
      </c>
      <c r="E23" s="12" t="str">
        <f t="shared" si="2"/>
        <v> </v>
      </c>
    </row>
    <row r="24" spans="1:5" ht="13.5">
      <c r="A24" s="4">
        <v>22</v>
      </c>
      <c r="B24" s="4">
        <v>4</v>
      </c>
      <c r="C24" s="12">
        <f t="shared" si="0"/>
        <v>2.25</v>
      </c>
      <c r="D24" s="12">
        <f t="shared" si="1"/>
        <v>6.75</v>
      </c>
      <c r="E24" s="12" t="str">
        <f t="shared" si="2"/>
        <v> </v>
      </c>
    </row>
    <row r="25" spans="1:5" ht="13.5">
      <c r="A25" s="4">
        <v>23</v>
      </c>
      <c r="B25" s="4">
        <v>2</v>
      </c>
      <c r="C25" s="12">
        <f t="shared" si="0"/>
        <v>2.25</v>
      </c>
      <c r="D25" s="12">
        <f t="shared" si="1"/>
        <v>6.75</v>
      </c>
      <c r="E25" s="12" t="str">
        <f t="shared" si="2"/>
        <v> </v>
      </c>
    </row>
    <row r="26" spans="1:5" ht="13.5">
      <c r="A26" s="4">
        <v>24</v>
      </c>
      <c r="B26" s="4">
        <v>1</v>
      </c>
      <c r="C26" s="12">
        <f t="shared" si="0"/>
        <v>2.25</v>
      </c>
      <c r="D26" s="12">
        <f t="shared" si="1"/>
        <v>6.75</v>
      </c>
      <c r="E26" s="12" t="str">
        <f t="shared" si="2"/>
        <v> 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H1">
      <selection activeCell="N18" sqref="N18"/>
    </sheetView>
  </sheetViews>
  <sheetFormatPr defaultColWidth="8.88671875" defaultRowHeight="13.5"/>
  <cols>
    <col min="2" max="2" width="11.6640625" style="0" customWidth="1"/>
    <col min="3" max="3" width="10.4453125" style="0" customWidth="1"/>
    <col min="4" max="4" width="13.10546875" style="0" customWidth="1"/>
    <col min="5" max="6" width="10.10546875" style="0" bestFit="1" customWidth="1"/>
  </cols>
  <sheetData>
    <row r="1" ht="13.5">
      <c r="A1" t="s">
        <v>69</v>
      </c>
    </row>
    <row r="2" spans="1:7" ht="14.25" thickBot="1">
      <c r="A2" s="2" t="s">
        <v>56</v>
      </c>
      <c r="B2" s="34" t="s">
        <v>57</v>
      </c>
      <c r="C2" s="2" t="s">
        <v>70</v>
      </c>
      <c r="D2" s="34" t="s">
        <v>71</v>
      </c>
      <c r="E2" s="2" t="s">
        <v>15</v>
      </c>
      <c r="F2" s="2" t="s">
        <v>16</v>
      </c>
      <c r="G2" s="2" t="s">
        <v>17</v>
      </c>
    </row>
    <row r="3" spans="1:7" ht="13.5">
      <c r="A3" s="1">
        <v>1</v>
      </c>
      <c r="B3" s="1">
        <v>15</v>
      </c>
      <c r="C3" s="1">
        <v>4</v>
      </c>
      <c r="D3" s="6">
        <f>C3/B3</f>
        <v>0.26666666666666666</v>
      </c>
      <c r="E3" s="13">
        <f>SUM(C3:C27)/SUM(B3:B27)</f>
        <v>0.654</v>
      </c>
      <c r="F3" s="13">
        <f>E3+3*SQRT(E3/B3)</f>
        <v>1.2804183905346331</v>
      </c>
      <c r="G3" s="13">
        <f>IF(E3-3*SQRT(E3/B3)&lt;0," ",E3-3*SQRT(E3/B3))</f>
        <v>0.02758160946536703</v>
      </c>
    </row>
    <row r="4" spans="1:7" ht="13.5">
      <c r="A4" s="1">
        <v>2</v>
      </c>
      <c r="B4" s="1">
        <v>15</v>
      </c>
      <c r="C4" s="1">
        <v>7</v>
      </c>
      <c r="D4" s="6">
        <f aca="true" t="shared" si="0" ref="D4:D27">C4/B4</f>
        <v>0.4666666666666667</v>
      </c>
      <c r="E4" s="13">
        <f>E3</f>
        <v>0.654</v>
      </c>
      <c r="F4" s="13">
        <f aca="true" t="shared" si="1" ref="F4:F27">E4+3*SQRT(E4/B4)</f>
        <v>1.2804183905346331</v>
      </c>
      <c r="G4" s="13">
        <f aca="true" t="shared" si="2" ref="G4:G27">IF(E4-3*SQRT(E4/B4)&lt;0," ",E4-3*SQRT(E4/B4))</f>
        <v>0.02758160946536703</v>
      </c>
    </row>
    <row r="5" spans="1:7" ht="13.5">
      <c r="A5" s="1">
        <v>3</v>
      </c>
      <c r="B5" s="1">
        <v>15</v>
      </c>
      <c r="C5" s="1">
        <v>5</v>
      </c>
      <c r="D5" s="6">
        <f t="shared" si="0"/>
        <v>0.3333333333333333</v>
      </c>
      <c r="E5" s="13">
        <f aca="true" t="shared" si="3" ref="E5:E27">E4</f>
        <v>0.654</v>
      </c>
      <c r="F5" s="13">
        <f t="shared" si="1"/>
        <v>1.2804183905346331</v>
      </c>
      <c r="G5" s="13">
        <f t="shared" si="2"/>
        <v>0.02758160946536703</v>
      </c>
    </row>
    <row r="6" spans="1:7" ht="13.5">
      <c r="A6" s="1">
        <v>4</v>
      </c>
      <c r="B6" s="1">
        <v>15</v>
      </c>
      <c r="C6" s="1">
        <v>6</v>
      </c>
      <c r="D6" s="6">
        <f t="shared" si="0"/>
        <v>0.4</v>
      </c>
      <c r="E6" s="13">
        <f t="shared" si="3"/>
        <v>0.654</v>
      </c>
      <c r="F6" s="13">
        <f t="shared" si="1"/>
        <v>1.2804183905346331</v>
      </c>
      <c r="G6" s="13">
        <f t="shared" si="2"/>
        <v>0.02758160946536703</v>
      </c>
    </row>
    <row r="7" spans="1:7" ht="13.5">
      <c r="A7" s="1">
        <v>5</v>
      </c>
      <c r="B7" s="1">
        <v>15</v>
      </c>
      <c r="C7" s="1">
        <v>2</v>
      </c>
      <c r="D7" s="6">
        <f t="shared" si="0"/>
        <v>0.13333333333333333</v>
      </c>
      <c r="E7" s="13">
        <f t="shared" si="3"/>
        <v>0.654</v>
      </c>
      <c r="F7" s="13">
        <f t="shared" si="1"/>
        <v>1.2804183905346331</v>
      </c>
      <c r="G7" s="13">
        <f t="shared" si="2"/>
        <v>0.02758160946536703</v>
      </c>
    </row>
    <row r="8" spans="1:7" ht="13.5">
      <c r="A8" s="1">
        <v>6</v>
      </c>
      <c r="B8" s="1">
        <v>15</v>
      </c>
      <c r="C8" s="1">
        <v>8</v>
      </c>
      <c r="D8" s="6">
        <f t="shared" si="0"/>
        <v>0.5333333333333333</v>
      </c>
      <c r="E8" s="13">
        <f t="shared" si="3"/>
        <v>0.654</v>
      </c>
      <c r="F8" s="13">
        <f t="shared" si="1"/>
        <v>1.2804183905346331</v>
      </c>
      <c r="G8" s="13">
        <f t="shared" si="2"/>
        <v>0.02758160946536703</v>
      </c>
    </row>
    <row r="9" spans="1:7" ht="13.5">
      <c r="A9" s="1">
        <v>7</v>
      </c>
      <c r="B9" s="1">
        <v>15</v>
      </c>
      <c r="C9" s="1">
        <v>6</v>
      </c>
      <c r="D9" s="6">
        <f t="shared" si="0"/>
        <v>0.4</v>
      </c>
      <c r="E9" s="13">
        <f t="shared" si="3"/>
        <v>0.654</v>
      </c>
      <c r="F9" s="13">
        <f t="shared" si="1"/>
        <v>1.2804183905346331</v>
      </c>
      <c r="G9" s="13">
        <f t="shared" si="2"/>
        <v>0.02758160946536703</v>
      </c>
    </row>
    <row r="10" spans="1:7" ht="13.5">
      <c r="A10" s="1">
        <v>8</v>
      </c>
      <c r="B10" s="1">
        <v>15</v>
      </c>
      <c r="C10" s="1">
        <v>9</v>
      </c>
      <c r="D10" s="6">
        <f t="shared" si="0"/>
        <v>0.6</v>
      </c>
      <c r="E10" s="13">
        <f t="shared" si="3"/>
        <v>0.654</v>
      </c>
      <c r="F10" s="13">
        <f t="shared" si="1"/>
        <v>1.2804183905346331</v>
      </c>
      <c r="G10" s="13">
        <f t="shared" si="2"/>
        <v>0.02758160946536703</v>
      </c>
    </row>
    <row r="11" spans="1:7" ht="13.5">
      <c r="A11" s="1">
        <v>9</v>
      </c>
      <c r="B11" s="1">
        <v>15</v>
      </c>
      <c r="C11" s="1">
        <v>5</v>
      </c>
      <c r="D11" s="6">
        <f t="shared" si="0"/>
        <v>0.3333333333333333</v>
      </c>
      <c r="E11" s="13">
        <f t="shared" si="3"/>
        <v>0.654</v>
      </c>
      <c r="F11" s="13">
        <f t="shared" si="1"/>
        <v>1.2804183905346331</v>
      </c>
      <c r="G11" s="13">
        <f t="shared" si="2"/>
        <v>0.02758160946536703</v>
      </c>
    </row>
    <row r="12" spans="1:7" ht="13.5">
      <c r="A12" s="1">
        <v>10</v>
      </c>
      <c r="B12" s="1">
        <v>15</v>
      </c>
      <c r="C12" s="1">
        <v>3</v>
      </c>
      <c r="D12" s="6">
        <f t="shared" si="0"/>
        <v>0.2</v>
      </c>
      <c r="E12" s="13">
        <f t="shared" si="3"/>
        <v>0.654</v>
      </c>
      <c r="F12" s="13">
        <f t="shared" si="1"/>
        <v>1.2804183905346331</v>
      </c>
      <c r="G12" s="13">
        <f t="shared" si="2"/>
        <v>0.02758160946536703</v>
      </c>
    </row>
    <row r="13" spans="1:7" ht="13.5">
      <c r="A13" s="1">
        <v>11</v>
      </c>
      <c r="B13" s="1">
        <v>20</v>
      </c>
      <c r="C13" s="1">
        <v>12</v>
      </c>
      <c r="D13" s="6">
        <f t="shared" si="0"/>
        <v>0.6</v>
      </c>
      <c r="E13" s="13">
        <f t="shared" si="3"/>
        <v>0.654</v>
      </c>
      <c r="F13" s="13">
        <f t="shared" si="1"/>
        <v>1.1964942396007539</v>
      </c>
      <c r="G13" s="13">
        <f t="shared" si="2"/>
        <v>0.11150576039924631</v>
      </c>
    </row>
    <row r="14" spans="1:7" ht="13.5">
      <c r="A14" s="1">
        <v>12</v>
      </c>
      <c r="B14" s="1">
        <v>20</v>
      </c>
      <c r="C14" s="1">
        <v>8</v>
      </c>
      <c r="D14" s="6">
        <f t="shared" si="0"/>
        <v>0.4</v>
      </c>
      <c r="E14" s="13">
        <f t="shared" si="3"/>
        <v>0.654</v>
      </c>
      <c r="F14" s="13">
        <f t="shared" si="1"/>
        <v>1.1964942396007539</v>
      </c>
      <c r="G14" s="13">
        <f t="shared" si="2"/>
        <v>0.11150576039924631</v>
      </c>
    </row>
    <row r="15" spans="1:7" ht="13.5">
      <c r="A15" s="1">
        <v>13</v>
      </c>
      <c r="B15" s="1">
        <v>20</v>
      </c>
      <c r="C15" s="1">
        <v>11</v>
      </c>
      <c r="D15" s="6">
        <f t="shared" si="0"/>
        <v>0.55</v>
      </c>
      <c r="E15" s="13">
        <f t="shared" si="3"/>
        <v>0.654</v>
      </c>
      <c r="F15" s="13">
        <f t="shared" si="1"/>
        <v>1.1964942396007539</v>
      </c>
      <c r="G15" s="13">
        <f t="shared" si="2"/>
        <v>0.11150576039924631</v>
      </c>
    </row>
    <row r="16" spans="1:7" ht="13.5">
      <c r="A16" s="1">
        <v>14</v>
      </c>
      <c r="B16" s="1">
        <v>20</v>
      </c>
      <c r="C16" s="1">
        <v>10</v>
      </c>
      <c r="D16" s="6">
        <f t="shared" si="0"/>
        <v>0.5</v>
      </c>
      <c r="E16" s="13">
        <f t="shared" si="3"/>
        <v>0.654</v>
      </c>
      <c r="F16" s="13">
        <f t="shared" si="1"/>
        <v>1.1964942396007539</v>
      </c>
      <c r="G16" s="13">
        <f t="shared" si="2"/>
        <v>0.11150576039924631</v>
      </c>
    </row>
    <row r="17" spans="1:7" ht="13.5">
      <c r="A17" s="1">
        <v>15</v>
      </c>
      <c r="B17" s="1">
        <v>20</v>
      </c>
      <c r="C17" s="1">
        <v>14</v>
      </c>
      <c r="D17" s="6">
        <f t="shared" si="0"/>
        <v>0.7</v>
      </c>
      <c r="E17" s="13">
        <f t="shared" si="3"/>
        <v>0.654</v>
      </c>
      <c r="F17" s="13">
        <f t="shared" si="1"/>
        <v>1.1964942396007539</v>
      </c>
      <c r="G17" s="13">
        <f t="shared" si="2"/>
        <v>0.11150576039924631</v>
      </c>
    </row>
    <row r="18" spans="1:7" ht="13.5">
      <c r="A18" s="1">
        <v>16</v>
      </c>
      <c r="B18" s="1">
        <v>20</v>
      </c>
      <c r="C18" s="1">
        <v>13</v>
      </c>
      <c r="D18" s="6">
        <f t="shared" si="0"/>
        <v>0.65</v>
      </c>
      <c r="E18" s="13">
        <f t="shared" si="3"/>
        <v>0.654</v>
      </c>
      <c r="F18" s="13">
        <f t="shared" si="1"/>
        <v>1.1964942396007539</v>
      </c>
      <c r="G18" s="13">
        <f t="shared" si="2"/>
        <v>0.11150576039924631</v>
      </c>
    </row>
    <row r="19" spans="1:7" ht="13.5">
      <c r="A19" s="1">
        <v>17</v>
      </c>
      <c r="B19" s="1">
        <v>20</v>
      </c>
      <c r="C19" s="1">
        <v>9</v>
      </c>
      <c r="D19" s="6">
        <f t="shared" si="0"/>
        <v>0.45</v>
      </c>
      <c r="E19" s="13">
        <f t="shared" si="3"/>
        <v>0.654</v>
      </c>
      <c r="F19" s="13">
        <f t="shared" si="1"/>
        <v>1.1964942396007539</v>
      </c>
      <c r="G19" s="13">
        <f t="shared" si="2"/>
        <v>0.11150576039924631</v>
      </c>
    </row>
    <row r="20" spans="1:7" ht="13.5">
      <c r="A20" s="1">
        <v>18</v>
      </c>
      <c r="B20" s="1">
        <v>20</v>
      </c>
      <c r="C20" s="1">
        <v>12</v>
      </c>
      <c r="D20" s="6">
        <f t="shared" si="0"/>
        <v>0.6</v>
      </c>
      <c r="E20" s="13">
        <f t="shared" si="3"/>
        <v>0.654</v>
      </c>
      <c r="F20" s="13">
        <f t="shared" si="1"/>
        <v>1.1964942396007539</v>
      </c>
      <c r="G20" s="13">
        <f t="shared" si="2"/>
        <v>0.11150576039924631</v>
      </c>
    </row>
    <row r="21" spans="1:7" ht="13.5">
      <c r="A21" s="1">
        <v>19</v>
      </c>
      <c r="B21" s="1">
        <v>20</v>
      </c>
      <c r="C21" s="1">
        <v>14</v>
      </c>
      <c r="D21" s="6">
        <f t="shared" si="0"/>
        <v>0.7</v>
      </c>
      <c r="E21" s="13">
        <f t="shared" si="3"/>
        <v>0.654</v>
      </c>
      <c r="F21" s="13">
        <f t="shared" si="1"/>
        <v>1.1964942396007539</v>
      </c>
      <c r="G21" s="13">
        <f t="shared" si="2"/>
        <v>0.11150576039924631</v>
      </c>
    </row>
    <row r="22" spans="1:7" ht="13.5">
      <c r="A22" s="1">
        <v>20</v>
      </c>
      <c r="B22" s="1">
        <v>20</v>
      </c>
      <c r="C22" s="1">
        <v>9</v>
      </c>
      <c r="D22" s="6">
        <f t="shared" si="0"/>
        <v>0.45</v>
      </c>
      <c r="E22" s="13">
        <f t="shared" si="3"/>
        <v>0.654</v>
      </c>
      <c r="F22" s="13">
        <f t="shared" si="1"/>
        <v>1.1964942396007539</v>
      </c>
      <c r="G22" s="13">
        <f t="shared" si="2"/>
        <v>0.11150576039924631</v>
      </c>
    </row>
    <row r="23" spans="1:7" ht="13.5">
      <c r="A23" s="1">
        <v>21</v>
      </c>
      <c r="B23" s="1">
        <v>30</v>
      </c>
      <c r="C23" s="1">
        <v>28</v>
      </c>
      <c r="D23" s="6">
        <f t="shared" si="0"/>
        <v>0.9333333333333333</v>
      </c>
      <c r="E23" s="13">
        <f t="shared" si="3"/>
        <v>0.654</v>
      </c>
      <c r="F23" s="13">
        <f t="shared" si="1"/>
        <v>1.096944691807002</v>
      </c>
      <c r="G23" s="13">
        <f t="shared" si="2"/>
        <v>0.211055308192998</v>
      </c>
    </row>
    <row r="24" spans="1:7" ht="13.5">
      <c r="A24" s="1">
        <v>22</v>
      </c>
      <c r="B24" s="1">
        <v>30</v>
      </c>
      <c r="C24" s="1">
        <v>38</v>
      </c>
      <c r="D24" s="6">
        <f t="shared" si="0"/>
        <v>1.2666666666666666</v>
      </c>
      <c r="E24" s="13">
        <f t="shared" si="3"/>
        <v>0.654</v>
      </c>
      <c r="F24" s="13">
        <f t="shared" si="1"/>
        <v>1.096944691807002</v>
      </c>
      <c r="G24" s="13">
        <f t="shared" si="2"/>
        <v>0.211055308192998</v>
      </c>
    </row>
    <row r="25" spans="1:7" ht="13.5">
      <c r="A25" s="1">
        <v>23</v>
      </c>
      <c r="B25" s="1">
        <v>30</v>
      </c>
      <c r="C25" s="1">
        <v>32</v>
      </c>
      <c r="D25" s="6">
        <f t="shared" si="0"/>
        <v>1.0666666666666667</v>
      </c>
      <c r="E25" s="13">
        <f t="shared" si="3"/>
        <v>0.654</v>
      </c>
      <c r="F25" s="13">
        <f t="shared" si="1"/>
        <v>1.096944691807002</v>
      </c>
      <c r="G25" s="13">
        <f t="shared" si="2"/>
        <v>0.211055308192998</v>
      </c>
    </row>
    <row r="26" spans="1:7" ht="13.5">
      <c r="A26" s="1">
        <v>24</v>
      </c>
      <c r="B26" s="1">
        <v>30</v>
      </c>
      <c r="C26" s="1">
        <v>33</v>
      </c>
      <c r="D26" s="6">
        <f t="shared" si="0"/>
        <v>1.1</v>
      </c>
      <c r="E26" s="13">
        <f t="shared" si="3"/>
        <v>0.654</v>
      </c>
      <c r="F26" s="13">
        <f t="shared" si="1"/>
        <v>1.096944691807002</v>
      </c>
      <c r="G26" s="13">
        <f t="shared" si="2"/>
        <v>0.211055308192998</v>
      </c>
    </row>
    <row r="27" spans="1:7" ht="13.5">
      <c r="A27" s="4">
        <v>25</v>
      </c>
      <c r="B27" s="4">
        <v>30</v>
      </c>
      <c r="C27" s="4">
        <v>29</v>
      </c>
      <c r="D27" s="6">
        <f t="shared" si="0"/>
        <v>0.9666666666666667</v>
      </c>
      <c r="E27" s="13">
        <f t="shared" si="3"/>
        <v>0.654</v>
      </c>
      <c r="F27" s="13">
        <f t="shared" si="1"/>
        <v>1.096944691807002</v>
      </c>
      <c r="G27" s="13">
        <f t="shared" si="2"/>
        <v>0.211055308192998</v>
      </c>
    </row>
    <row r="28" spans="1:3" ht="13.5">
      <c r="A28" s="46"/>
      <c r="B28" s="46"/>
      <c r="C28" s="46"/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T28"/>
  <sheetViews>
    <sheetView zoomScale="83" zoomScaleNormal="83" workbookViewId="0" topLeftCell="A1">
      <selection activeCell="G3" sqref="G3"/>
    </sheetView>
  </sheetViews>
  <sheetFormatPr defaultColWidth="8.88671875" defaultRowHeight="13.5"/>
  <cols>
    <col min="2" max="2" width="11.6640625" style="0" customWidth="1"/>
    <col min="3" max="3" width="11.3359375" style="0" customWidth="1"/>
    <col min="4" max="4" width="12.88671875" style="0" customWidth="1"/>
  </cols>
  <sheetData>
    <row r="1" spans="1:254" ht="13.5">
      <c r="A1" t="s">
        <v>69</v>
      </c>
      <c r="CS1" t="s">
        <v>69</v>
      </c>
      <c r="CT1" t="s">
        <v>69</v>
      </c>
      <c r="CU1" t="s">
        <v>69</v>
      </c>
      <c r="CV1" t="s">
        <v>69</v>
      </c>
      <c r="CW1" t="s">
        <v>69</v>
      </c>
      <c r="CX1" t="s">
        <v>69</v>
      </c>
      <c r="CY1" t="s">
        <v>69</v>
      </c>
      <c r="CZ1" t="s">
        <v>69</v>
      </c>
      <c r="DA1" t="s">
        <v>69</v>
      </c>
      <c r="DB1" t="s">
        <v>69</v>
      </c>
      <c r="DC1" t="s">
        <v>69</v>
      </c>
      <c r="DD1" t="s">
        <v>69</v>
      </c>
      <c r="DE1" t="s">
        <v>69</v>
      </c>
      <c r="DF1" t="s">
        <v>69</v>
      </c>
      <c r="DG1" t="s">
        <v>69</v>
      </c>
      <c r="DH1" t="s">
        <v>69</v>
      </c>
      <c r="DI1" t="s">
        <v>69</v>
      </c>
      <c r="DJ1" t="s">
        <v>69</v>
      </c>
      <c r="DK1" t="s">
        <v>69</v>
      </c>
      <c r="DL1" t="s">
        <v>69</v>
      </c>
      <c r="DM1" t="s">
        <v>69</v>
      </c>
      <c r="DN1" t="s">
        <v>69</v>
      </c>
      <c r="DO1" t="s">
        <v>69</v>
      </c>
      <c r="DP1" t="s">
        <v>69</v>
      </c>
      <c r="DQ1" t="s">
        <v>69</v>
      </c>
      <c r="DR1" t="s">
        <v>69</v>
      </c>
      <c r="DS1" t="s">
        <v>69</v>
      </c>
      <c r="DT1" t="s">
        <v>69</v>
      </c>
      <c r="DU1" t="s">
        <v>69</v>
      </c>
      <c r="DV1" t="s">
        <v>69</v>
      </c>
      <c r="DW1" t="s">
        <v>69</v>
      </c>
      <c r="DX1" t="s">
        <v>69</v>
      </c>
      <c r="DY1" t="s">
        <v>69</v>
      </c>
      <c r="DZ1" t="s">
        <v>69</v>
      </c>
      <c r="EA1" t="s">
        <v>69</v>
      </c>
      <c r="EB1" t="s">
        <v>69</v>
      </c>
      <c r="EC1" t="s">
        <v>69</v>
      </c>
      <c r="ED1" t="s">
        <v>69</v>
      </c>
      <c r="EE1" t="s">
        <v>69</v>
      </c>
      <c r="EF1" t="s">
        <v>69</v>
      </c>
      <c r="EG1" t="s">
        <v>69</v>
      </c>
      <c r="EH1" t="s">
        <v>69</v>
      </c>
      <c r="EI1" t="s">
        <v>69</v>
      </c>
      <c r="EJ1" t="s">
        <v>69</v>
      </c>
      <c r="EK1" t="s">
        <v>69</v>
      </c>
      <c r="EL1" t="s">
        <v>69</v>
      </c>
      <c r="EM1" t="s">
        <v>69</v>
      </c>
      <c r="EN1" t="s">
        <v>69</v>
      </c>
      <c r="EO1" t="s">
        <v>69</v>
      </c>
      <c r="EP1" t="s">
        <v>69</v>
      </c>
      <c r="EQ1" t="s">
        <v>69</v>
      </c>
      <c r="ER1" t="s">
        <v>69</v>
      </c>
      <c r="ES1" t="s">
        <v>69</v>
      </c>
      <c r="ET1" t="s">
        <v>69</v>
      </c>
      <c r="EU1" t="s">
        <v>69</v>
      </c>
      <c r="EV1" t="s">
        <v>69</v>
      </c>
      <c r="EW1" t="s">
        <v>69</v>
      </c>
      <c r="EX1" t="s">
        <v>69</v>
      </c>
      <c r="EY1" t="s">
        <v>69</v>
      </c>
      <c r="EZ1" t="s">
        <v>69</v>
      </c>
      <c r="FA1" t="s">
        <v>69</v>
      </c>
      <c r="FB1" t="s">
        <v>69</v>
      </c>
      <c r="FC1" t="s">
        <v>69</v>
      </c>
      <c r="FD1" t="s">
        <v>69</v>
      </c>
      <c r="FE1" t="s">
        <v>69</v>
      </c>
      <c r="FF1" t="s">
        <v>69</v>
      </c>
      <c r="FG1" t="s">
        <v>69</v>
      </c>
      <c r="FH1" t="s">
        <v>69</v>
      </c>
      <c r="FI1" t="s">
        <v>69</v>
      </c>
      <c r="FJ1" t="s">
        <v>69</v>
      </c>
      <c r="FK1" t="s">
        <v>69</v>
      </c>
      <c r="FL1" t="s">
        <v>69</v>
      </c>
      <c r="FM1" t="s">
        <v>69</v>
      </c>
      <c r="FN1" t="s">
        <v>69</v>
      </c>
      <c r="FO1" t="s">
        <v>69</v>
      </c>
      <c r="FP1" t="s">
        <v>69</v>
      </c>
      <c r="FQ1" t="s">
        <v>69</v>
      </c>
      <c r="FR1" t="s">
        <v>69</v>
      </c>
      <c r="FS1" t="s">
        <v>69</v>
      </c>
      <c r="FT1" t="s">
        <v>69</v>
      </c>
      <c r="FU1" t="s">
        <v>69</v>
      </c>
      <c r="FV1" t="s">
        <v>69</v>
      </c>
      <c r="FW1" t="s">
        <v>69</v>
      </c>
      <c r="FX1" t="s">
        <v>69</v>
      </c>
      <c r="FY1" t="s">
        <v>69</v>
      </c>
      <c r="FZ1" t="s">
        <v>69</v>
      </c>
      <c r="GA1" t="s">
        <v>69</v>
      </c>
      <c r="GB1" t="s">
        <v>69</v>
      </c>
      <c r="GC1" t="s">
        <v>69</v>
      </c>
      <c r="GD1" t="s">
        <v>69</v>
      </c>
      <c r="GE1" t="s">
        <v>69</v>
      </c>
      <c r="GF1" t="s">
        <v>69</v>
      </c>
      <c r="GG1" t="s">
        <v>69</v>
      </c>
      <c r="GH1" t="s">
        <v>69</v>
      </c>
      <c r="GI1" t="s">
        <v>69</v>
      </c>
      <c r="GJ1" t="s">
        <v>69</v>
      </c>
      <c r="GK1" t="s">
        <v>69</v>
      </c>
      <c r="GL1" t="s">
        <v>69</v>
      </c>
      <c r="GM1" t="s">
        <v>69</v>
      </c>
      <c r="GN1" t="s">
        <v>69</v>
      </c>
      <c r="GO1" t="s">
        <v>69</v>
      </c>
      <c r="GP1" t="s">
        <v>69</v>
      </c>
      <c r="GQ1" t="s">
        <v>69</v>
      </c>
      <c r="GR1" t="s">
        <v>69</v>
      </c>
      <c r="GS1" t="s">
        <v>69</v>
      </c>
      <c r="GT1" t="s">
        <v>69</v>
      </c>
      <c r="GU1" t="s">
        <v>69</v>
      </c>
      <c r="GV1" t="s">
        <v>69</v>
      </c>
      <c r="GW1" t="s">
        <v>69</v>
      </c>
      <c r="GX1" t="s">
        <v>69</v>
      </c>
      <c r="GY1" t="s">
        <v>69</v>
      </c>
      <c r="GZ1" t="s">
        <v>69</v>
      </c>
      <c r="HA1" t="s">
        <v>69</v>
      </c>
      <c r="HB1" t="s">
        <v>69</v>
      </c>
      <c r="HC1" t="s">
        <v>69</v>
      </c>
      <c r="HD1" t="s">
        <v>69</v>
      </c>
      <c r="HE1" t="s">
        <v>69</v>
      </c>
      <c r="HF1" t="s">
        <v>69</v>
      </c>
      <c r="HG1" t="s">
        <v>69</v>
      </c>
      <c r="HH1" t="s">
        <v>69</v>
      </c>
      <c r="HI1" t="s">
        <v>69</v>
      </c>
      <c r="HJ1" t="s">
        <v>69</v>
      </c>
      <c r="HK1" t="s">
        <v>69</v>
      </c>
      <c r="HL1" t="s">
        <v>69</v>
      </c>
      <c r="HM1" t="s">
        <v>69</v>
      </c>
      <c r="HN1" t="s">
        <v>69</v>
      </c>
      <c r="HO1" t="s">
        <v>69</v>
      </c>
      <c r="HP1" t="s">
        <v>69</v>
      </c>
      <c r="HQ1" t="s">
        <v>69</v>
      </c>
      <c r="HR1" t="s">
        <v>69</v>
      </c>
      <c r="HS1" t="s">
        <v>69</v>
      </c>
      <c r="HT1" t="s">
        <v>69</v>
      </c>
      <c r="HU1" t="s">
        <v>69</v>
      </c>
      <c r="HV1" t="s">
        <v>69</v>
      </c>
      <c r="HW1" t="s">
        <v>69</v>
      </c>
      <c r="HX1" t="s">
        <v>69</v>
      </c>
      <c r="HY1" t="s">
        <v>69</v>
      </c>
      <c r="HZ1" t="s">
        <v>69</v>
      </c>
      <c r="IA1" t="s">
        <v>69</v>
      </c>
      <c r="IB1" t="s">
        <v>69</v>
      </c>
      <c r="IC1" t="s">
        <v>69</v>
      </c>
      <c r="ID1" t="s">
        <v>69</v>
      </c>
      <c r="IE1" t="s">
        <v>69</v>
      </c>
      <c r="IF1" t="s">
        <v>69</v>
      </c>
      <c r="IG1" t="s">
        <v>69</v>
      </c>
      <c r="IH1" t="s">
        <v>69</v>
      </c>
      <c r="II1" t="s">
        <v>69</v>
      </c>
      <c r="IJ1" t="s">
        <v>69</v>
      </c>
      <c r="IK1" t="s">
        <v>69</v>
      </c>
      <c r="IL1" t="s">
        <v>69</v>
      </c>
      <c r="IM1" t="s">
        <v>69</v>
      </c>
      <c r="IN1" t="s">
        <v>69</v>
      </c>
      <c r="IO1" t="s">
        <v>69</v>
      </c>
      <c r="IP1" t="s">
        <v>69</v>
      </c>
      <c r="IQ1" t="s">
        <v>69</v>
      </c>
      <c r="IR1" t="s">
        <v>69</v>
      </c>
      <c r="IS1" t="s">
        <v>69</v>
      </c>
      <c r="IT1" t="s">
        <v>69</v>
      </c>
    </row>
    <row r="2" spans="1:7" ht="14.25" thickBot="1">
      <c r="A2" s="2" t="s">
        <v>56</v>
      </c>
      <c r="B2" s="34" t="s">
        <v>57</v>
      </c>
      <c r="C2" s="2" t="s">
        <v>70</v>
      </c>
      <c r="D2" s="34" t="s">
        <v>71</v>
      </c>
      <c r="E2" s="2" t="s">
        <v>15</v>
      </c>
      <c r="F2" s="2" t="s">
        <v>16</v>
      </c>
      <c r="G2" s="2" t="s">
        <v>17</v>
      </c>
    </row>
    <row r="3" spans="1:7" ht="13.5">
      <c r="A3" s="1">
        <v>1</v>
      </c>
      <c r="B3" s="1">
        <v>15</v>
      </c>
      <c r="C3" s="1">
        <v>4</v>
      </c>
      <c r="D3" s="6">
        <f>C3/B3</f>
        <v>0.26666666666666666</v>
      </c>
      <c r="E3" s="13">
        <f>SUM(C3:C27)/SUM(B3:B27)</f>
        <v>0.654</v>
      </c>
      <c r="F3" s="13">
        <f>E3+3*SQRT(E3/B3)</f>
        <v>1.2804183905346331</v>
      </c>
      <c r="G3" s="13">
        <f>IF(E3-3*SQRT(E3/B3)&lt;0," ",E3-3*SQRT(E3/B3))</f>
        <v>0.02758160946536703</v>
      </c>
    </row>
    <row r="4" spans="1:7" ht="13.5">
      <c r="A4" s="1">
        <v>2</v>
      </c>
      <c r="B4" s="1">
        <v>15</v>
      </c>
      <c r="C4" s="1">
        <v>7</v>
      </c>
      <c r="D4" s="6">
        <f aca="true" t="shared" si="0" ref="D4:D27">C4/B4</f>
        <v>0.4666666666666667</v>
      </c>
      <c r="E4" s="13"/>
      <c r="F4" s="13"/>
      <c r="G4" s="13"/>
    </row>
    <row r="5" spans="1:7" ht="13.5">
      <c r="A5" s="1">
        <v>3</v>
      </c>
      <c r="B5" s="1">
        <v>15</v>
      </c>
      <c r="C5" s="1">
        <v>5</v>
      </c>
      <c r="D5" s="6">
        <f t="shared" si="0"/>
        <v>0.3333333333333333</v>
      </c>
      <c r="E5" s="13"/>
      <c r="F5" s="13"/>
      <c r="G5" s="13"/>
    </row>
    <row r="6" spans="1:7" ht="13.5">
      <c r="A6" s="1">
        <v>4</v>
      </c>
      <c r="B6" s="1">
        <v>15</v>
      </c>
      <c r="C6" s="1">
        <v>6</v>
      </c>
      <c r="D6" s="6">
        <f t="shared" si="0"/>
        <v>0.4</v>
      </c>
      <c r="E6" s="13"/>
      <c r="F6" s="13"/>
      <c r="G6" s="13"/>
    </row>
    <row r="7" spans="1:7" ht="13.5">
      <c r="A7" s="1">
        <v>5</v>
      </c>
      <c r="B7" s="1">
        <v>15</v>
      </c>
      <c r="C7" s="1">
        <v>2</v>
      </c>
      <c r="D7" s="6">
        <f t="shared" si="0"/>
        <v>0.13333333333333333</v>
      </c>
      <c r="E7" s="13"/>
      <c r="F7" s="13"/>
      <c r="G7" s="13"/>
    </row>
    <row r="8" spans="1:7" ht="13.5">
      <c r="A8" s="1">
        <v>6</v>
      </c>
      <c r="B8" s="1">
        <v>15</v>
      </c>
      <c r="C8" s="1">
        <v>8</v>
      </c>
      <c r="D8" s="6">
        <f t="shared" si="0"/>
        <v>0.5333333333333333</v>
      </c>
      <c r="E8" s="13"/>
      <c r="F8" s="13"/>
      <c r="G8" s="13"/>
    </row>
    <row r="9" spans="1:7" ht="13.5">
      <c r="A9" s="1">
        <v>7</v>
      </c>
      <c r="B9" s="1">
        <v>15</v>
      </c>
      <c r="C9" s="1">
        <v>6</v>
      </c>
      <c r="D9" s="6">
        <f t="shared" si="0"/>
        <v>0.4</v>
      </c>
      <c r="E9" s="13"/>
      <c r="F9" s="13"/>
      <c r="G9" s="13"/>
    </row>
    <row r="10" spans="1:7" ht="13.5">
      <c r="A10" s="1">
        <v>8</v>
      </c>
      <c r="B10" s="1">
        <v>15</v>
      </c>
      <c r="C10" s="1">
        <v>9</v>
      </c>
      <c r="D10" s="6">
        <f t="shared" si="0"/>
        <v>0.6</v>
      </c>
      <c r="E10" s="13"/>
      <c r="F10" s="13"/>
      <c r="G10" s="13"/>
    </row>
    <row r="11" spans="1:7" ht="13.5">
      <c r="A11" s="1">
        <v>9</v>
      </c>
      <c r="B11" s="1">
        <v>15</v>
      </c>
      <c r="C11" s="1">
        <v>5</v>
      </c>
      <c r="D11" s="6">
        <f t="shared" si="0"/>
        <v>0.3333333333333333</v>
      </c>
      <c r="E11" s="13"/>
      <c r="F11" s="13"/>
      <c r="G11" s="13"/>
    </row>
    <row r="12" spans="1:7" ht="13.5">
      <c r="A12" s="1">
        <v>10</v>
      </c>
      <c r="B12" s="1">
        <v>15</v>
      </c>
      <c r="C12" s="1">
        <v>3</v>
      </c>
      <c r="D12" s="6">
        <f t="shared" si="0"/>
        <v>0.2</v>
      </c>
      <c r="E12" s="13"/>
      <c r="F12" s="13"/>
      <c r="G12" s="13"/>
    </row>
    <row r="13" spans="1:7" ht="13.5">
      <c r="A13" s="1">
        <v>11</v>
      </c>
      <c r="B13" s="1">
        <v>20</v>
      </c>
      <c r="C13" s="1">
        <v>12</v>
      </c>
      <c r="D13" s="6">
        <f t="shared" si="0"/>
        <v>0.6</v>
      </c>
      <c r="E13" s="13"/>
      <c r="F13" s="13"/>
      <c r="G13" s="13"/>
    </row>
    <row r="14" spans="1:7" ht="13.5">
      <c r="A14" s="1">
        <v>12</v>
      </c>
      <c r="B14" s="1">
        <v>20</v>
      </c>
      <c r="C14" s="1">
        <v>8</v>
      </c>
      <c r="D14" s="6">
        <f t="shared" si="0"/>
        <v>0.4</v>
      </c>
      <c r="E14" s="13"/>
      <c r="F14" s="13"/>
      <c r="G14" s="13"/>
    </row>
    <row r="15" spans="1:7" ht="13.5">
      <c r="A15" s="1">
        <v>13</v>
      </c>
      <c r="B15" s="1">
        <v>20</v>
      </c>
      <c r="C15" s="1">
        <v>11</v>
      </c>
      <c r="D15" s="6">
        <f t="shared" si="0"/>
        <v>0.55</v>
      </c>
      <c r="E15" s="13"/>
      <c r="F15" s="13"/>
      <c r="G15" s="13"/>
    </row>
    <row r="16" spans="1:7" ht="13.5">
      <c r="A16" s="1">
        <v>14</v>
      </c>
      <c r="B16" s="1">
        <v>20</v>
      </c>
      <c r="C16" s="1">
        <v>10</v>
      </c>
      <c r="D16" s="6">
        <f t="shared" si="0"/>
        <v>0.5</v>
      </c>
      <c r="E16" s="13"/>
      <c r="F16" s="13"/>
      <c r="G16" s="13"/>
    </row>
    <row r="17" spans="1:7" ht="13.5">
      <c r="A17" s="1">
        <v>15</v>
      </c>
      <c r="B17" s="1">
        <v>20</v>
      </c>
      <c r="C17" s="1">
        <v>14</v>
      </c>
      <c r="D17" s="6">
        <f t="shared" si="0"/>
        <v>0.7</v>
      </c>
      <c r="E17" s="13"/>
      <c r="F17" s="13"/>
      <c r="G17" s="13"/>
    </row>
    <row r="18" spans="1:7" ht="13.5">
      <c r="A18" s="1">
        <v>16</v>
      </c>
      <c r="B18" s="1">
        <v>20</v>
      </c>
      <c r="C18" s="1">
        <v>13</v>
      </c>
      <c r="D18" s="6">
        <f t="shared" si="0"/>
        <v>0.65</v>
      </c>
      <c r="E18" s="13"/>
      <c r="F18" s="13"/>
      <c r="G18" s="13"/>
    </row>
    <row r="19" spans="1:7" ht="13.5">
      <c r="A19" s="1">
        <v>17</v>
      </c>
      <c r="B19" s="1">
        <v>20</v>
      </c>
      <c r="C19" s="1">
        <v>9</v>
      </c>
      <c r="D19" s="6">
        <f t="shared" si="0"/>
        <v>0.45</v>
      </c>
      <c r="E19" s="13"/>
      <c r="F19" s="13"/>
      <c r="G19" s="13"/>
    </row>
    <row r="20" spans="1:7" ht="13.5">
      <c r="A20" s="1">
        <v>18</v>
      </c>
      <c r="B20" s="1">
        <v>20</v>
      </c>
      <c r="C20" s="1">
        <v>12</v>
      </c>
      <c r="D20" s="6">
        <f t="shared" si="0"/>
        <v>0.6</v>
      </c>
      <c r="E20" s="13"/>
      <c r="F20" s="13"/>
      <c r="G20" s="13"/>
    </row>
    <row r="21" spans="1:7" ht="13.5">
      <c r="A21" s="1">
        <v>19</v>
      </c>
      <c r="B21" s="1">
        <v>20</v>
      </c>
      <c r="C21" s="1">
        <v>14</v>
      </c>
      <c r="D21" s="6">
        <f t="shared" si="0"/>
        <v>0.7</v>
      </c>
      <c r="E21" s="13"/>
      <c r="F21" s="13"/>
      <c r="G21" s="13"/>
    </row>
    <row r="22" spans="1:7" ht="13.5">
      <c r="A22" s="1">
        <v>20</v>
      </c>
      <c r="B22" s="1">
        <v>20</v>
      </c>
      <c r="C22" s="1">
        <v>9</v>
      </c>
      <c r="D22" s="6">
        <f t="shared" si="0"/>
        <v>0.45</v>
      </c>
      <c r="E22" s="13"/>
      <c r="F22" s="13"/>
      <c r="G22" s="13"/>
    </row>
    <row r="23" spans="1:7" ht="13.5">
      <c r="A23" s="1">
        <v>21</v>
      </c>
      <c r="B23" s="1">
        <v>30</v>
      </c>
      <c r="C23" s="1">
        <v>28</v>
      </c>
      <c r="D23" s="6">
        <f t="shared" si="0"/>
        <v>0.9333333333333333</v>
      </c>
      <c r="E23" s="13"/>
      <c r="F23" s="13"/>
      <c r="G23" s="13"/>
    </row>
    <row r="24" spans="1:7" ht="13.5">
      <c r="A24" s="1">
        <v>22</v>
      </c>
      <c r="B24" s="1">
        <v>30</v>
      </c>
      <c r="C24" s="1">
        <v>38</v>
      </c>
      <c r="D24" s="6">
        <f t="shared" si="0"/>
        <v>1.2666666666666666</v>
      </c>
      <c r="E24" s="13"/>
      <c r="F24" s="13"/>
      <c r="G24" s="13"/>
    </row>
    <row r="25" spans="1:7" ht="13.5">
      <c r="A25" s="1">
        <v>23</v>
      </c>
      <c r="B25" s="1">
        <v>30</v>
      </c>
      <c r="C25" s="1">
        <v>32</v>
      </c>
      <c r="D25" s="6">
        <f t="shared" si="0"/>
        <v>1.0666666666666667</v>
      </c>
      <c r="E25" s="13"/>
      <c r="F25" s="13"/>
      <c r="G25" s="13"/>
    </row>
    <row r="26" spans="1:7" ht="13.5">
      <c r="A26" s="1">
        <v>24</v>
      </c>
      <c r="B26" s="1">
        <v>30</v>
      </c>
      <c r="C26" s="1">
        <v>33</v>
      </c>
      <c r="D26" s="6">
        <f t="shared" si="0"/>
        <v>1.1</v>
      </c>
      <c r="E26" s="13"/>
      <c r="F26" s="13"/>
      <c r="G26" s="13"/>
    </row>
    <row r="27" spans="1:7" ht="13.5">
      <c r="A27" s="4">
        <v>25</v>
      </c>
      <c r="B27" s="4">
        <v>30</v>
      </c>
      <c r="C27" s="4">
        <v>29</v>
      </c>
      <c r="D27" s="6">
        <f t="shared" si="0"/>
        <v>0.9666666666666667</v>
      </c>
      <c r="E27" s="13"/>
      <c r="F27" s="13"/>
      <c r="G27" s="13"/>
    </row>
    <row r="28" spans="1:3" ht="13.5">
      <c r="A28" s="46"/>
      <c r="B28" s="46"/>
      <c r="C28" s="4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zoomScale="83" zoomScaleNormal="83" workbookViewId="0" topLeftCell="A1">
      <selection activeCell="A1" sqref="A1:C2"/>
    </sheetView>
  </sheetViews>
  <sheetFormatPr defaultColWidth="8.88671875" defaultRowHeight="13.5"/>
  <cols>
    <col min="1" max="6" width="8.99609375" style="0" bestFit="1" customWidth="1"/>
    <col min="8" max="10" width="8.99609375" style="0" bestFit="1" customWidth="1"/>
    <col min="11" max="11" width="9.4453125" style="0" bestFit="1" customWidth="1"/>
    <col min="12" max="14" width="8.99609375" style="0" bestFit="1" customWidth="1"/>
    <col min="16" max="16" width="8.99609375" style="0" bestFit="1" customWidth="1"/>
    <col min="17" max="17" width="10.21484375" style="0" customWidth="1"/>
    <col min="18" max="19" width="8.99609375" style="0" bestFit="1" customWidth="1"/>
  </cols>
  <sheetData>
    <row r="1" spans="1:20" ht="12.75" customHeight="1">
      <c r="A1" t="s">
        <v>5</v>
      </c>
      <c r="C1" t="s">
        <v>6</v>
      </c>
      <c r="E1">
        <v>5</v>
      </c>
      <c r="J1" s="37" t="s">
        <v>28</v>
      </c>
      <c r="K1" s="37"/>
      <c r="L1" s="37"/>
      <c r="M1" s="37" t="s">
        <v>18</v>
      </c>
      <c r="N1" s="37"/>
      <c r="O1" s="37"/>
      <c r="P1" s="38" t="s">
        <v>22</v>
      </c>
      <c r="Q1" s="38"/>
      <c r="R1" s="38"/>
      <c r="S1" s="38"/>
      <c r="T1" s="10"/>
    </row>
    <row r="2" spans="1:19" ht="17.25" thickBot="1">
      <c r="A2" s="2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2"/>
      <c r="H2" s="5" t="s">
        <v>13</v>
      </c>
      <c r="I2" s="5" t="s">
        <v>14</v>
      </c>
      <c r="J2" s="5" t="s">
        <v>15</v>
      </c>
      <c r="K2" s="5" t="s">
        <v>16</v>
      </c>
      <c r="L2" s="5" t="s">
        <v>17</v>
      </c>
      <c r="M2" s="5" t="s">
        <v>15</v>
      </c>
      <c r="N2" s="5" t="s">
        <v>16</v>
      </c>
      <c r="O2" s="5" t="s">
        <v>17</v>
      </c>
      <c r="P2" s="8" t="s">
        <v>20</v>
      </c>
      <c r="Q2" s="8" t="s">
        <v>21</v>
      </c>
      <c r="R2" s="8" t="s">
        <v>23</v>
      </c>
      <c r="S2" s="8" t="s">
        <v>24</v>
      </c>
    </row>
    <row r="3" spans="1:19" ht="13.5">
      <c r="A3" s="1">
        <v>1</v>
      </c>
      <c r="B3" s="1">
        <v>11</v>
      </c>
      <c r="C3" s="1">
        <v>10</v>
      </c>
      <c r="D3" s="1">
        <v>8</v>
      </c>
      <c r="E3" s="1">
        <v>10</v>
      </c>
      <c r="F3" s="1">
        <v>12</v>
      </c>
      <c r="H3" s="7">
        <f>AVERAGE(B3:F3)</f>
        <v>10.2</v>
      </c>
      <c r="I3">
        <f>MAX(B3:F3)-MIN(B3:F3)</f>
        <v>4</v>
      </c>
      <c r="J3" s="6">
        <f>AVERAGE(H3:H27)</f>
        <v>9.832</v>
      </c>
      <c r="K3" s="6">
        <f>J3+Q6*M3</f>
        <v>12.16308</v>
      </c>
      <c r="L3" s="6">
        <f>J3-Q6*M3</f>
        <v>7.500920000000001</v>
      </c>
      <c r="M3" s="6">
        <v>4.04</v>
      </c>
      <c r="N3" s="6">
        <f>S6*M3</f>
        <v>8.5446</v>
      </c>
      <c r="P3" s="8">
        <v>2</v>
      </c>
      <c r="Q3" s="9">
        <v>1.88</v>
      </c>
      <c r="R3" s="8"/>
      <c r="S3" s="8">
        <v>3.267</v>
      </c>
    </row>
    <row r="4" spans="1:19" ht="13.5">
      <c r="A4" s="1">
        <v>2</v>
      </c>
      <c r="B4" s="1">
        <v>9</v>
      </c>
      <c r="C4" s="1">
        <v>10</v>
      </c>
      <c r="D4" s="1">
        <v>8</v>
      </c>
      <c r="E4" s="1">
        <v>11</v>
      </c>
      <c r="F4" s="1">
        <v>9</v>
      </c>
      <c r="H4" s="7">
        <f aca="true" t="shared" si="0" ref="H4:H27">AVERAGE(B4:F4)</f>
        <v>9.4</v>
      </c>
      <c r="I4">
        <f aca="true" t="shared" si="1" ref="I4:I27">MAX(B4:F4)-MIN(B4:F4)</f>
        <v>3</v>
      </c>
      <c r="J4" s="6">
        <f>J3</f>
        <v>9.832</v>
      </c>
      <c r="K4" s="6">
        <f>K3</f>
        <v>12.16308</v>
      </c>
      <c r="L4" s="6">
        <f>L3</f>
        <v>7.500920000000001</v>
      </c>
      <c r="M4" s="6">
        <f>M3</f>
        <v>4.04</v>
      </c>
      <c r="N4" s="6">
        <f>N3</f>
        <v>8.5446</v>
      </c>
      <c r="P4" s="8">
        <v>3</v>
      </c>
      <c r="Q4" s="8">
        <v>1.023</v>
      </c>
      <c r="R4" s="8"/>
      <c r="S4" s="8">
        <v>2.575</v>
      </c>
    </row>
    <row r="5" spans="1:19" ht="13.5">
      <c r="A5" s="1">
        <v>3</v>
      </c>
      <c r="B5" s="1">
        <v>11</v>
      </c>
      <c r="C5" s="1">
        <v>6</v>
      </c>
      <c r="D5" s="1">
        <v>9</v>
      </c>
      <c r="E5" s="1">
        <v>11</v>
      </c>
      <c r="F5" s="1">
        <v>12</v>
      </c>
      <c r="H5" s="7">
        <f t="shared" si="0"/>
        <v>9.8</v>
      </c>
      <c r="I5">
        <f t="shared" si="1"/>
        <v>6</v>
      </c>
      <c r="J5" s="6">
        <f aca="true" t="shared" si="2" ref="J5:J25">J4</f>
        <v>9.832</v>
      </c>
      <c r="K5" s="6">
        <f aca="true" t="shared" si="3" ref="K5:K25">K4</f>
        <v>12.16308</v>
      </c>
      <c r="L5" s="6">
        <f aca="true" t="shared" si="4" ref="L5:L25">L4</f>
        <v>7.500920000000001</v>
      </c>
      <c r="M5" s="6">
        <f aca="true" t="shared" si="5" ref="M5:M25">M4</f>
        <v>4.04</v>
      </c>
      <c r="N5" s="6">
        <f aca="true" t="shared" si="6" ref="N5:N25">N4</f>
        <v>8.5446</v>
      </c>
      <c r="P5" s="8">
        <v>4</v>
      </c>
      <c r="Q5" s="8">
        <v>0.729</v>
      </c>
      <c r="R5" s="8"/>
      <c r="S5" s="8">
        <v>2.282</v>
      </c>
    </row>
    <row r="6" spans="1:19" ht="13.5">
      <c r="A6" s="1">
        <v>4</v>
      </c>
      <c r="B6" s="1">
        <v>9</v>
      </c>
      <c r="C6" s="1">
        <v>13</v>
      </c>
      <c r="D6" s="1">
        <v>9</v>
      </c>
      <c r="E6" s="1">
        <v>10</v>
      </c>
      <c r="F6" s="1">
        <v>11</v>
      </c>
      <c r="H6" s="7">
        <f t="shared" si="0"/>
        <v>10.4</v>
      </c>
      <c r="I6">
        <f t="shared" si="1"/>
        <v>4</v>
      </c>
      <c r="J6" s="6">
        <f t="shared" si="2"/>
        <v>9.832</v>
      </c>
      <c r="K6" s="6">
        <f t="shared" si="3"/>
        <v>12.16308</v>
      </c>
      <c r="L6" s="6">
        <f t="shared" si="4"/>
        <v>7.500920000000001</v>
      </c>
      <c r="M6" s="6">
        <f t="shared" si="5"/>
        <v>4.04</v>
      </c>
      <c r="N6" s="6">
        <f t="shared" si="6"/>
        <v>8.5446</v>
      </c>
      <c r="P6" s="8">
        <v>5</v>
      </c>
      <c r="Q6" s="8">
        <v>0.577</v>
      </c>
      <c r="R6" s="8"/>
      <c r="S6" s="8">
        <v>2.115</v>
      </c>
    </row>
    <row r="7" spans="1:19" ht="13.5">
      <c r="A7" s="1">
        <v>5</v>
      </c>
      <c r="B7" s="1">
        <v>12</v>
      </c>
      <c r="C7" s="1">
        <v>8</v>
      </c>
      <c r="D7" s="1">
        <v>10</v>
      </c>
      <c r="E7" s="1">
        <v>8</v>
      </c>
      <c r="F7" s="1">
        <v>7</v>
      </c>
      <c r="H7" s="7">
        <f t="shared" si="0"/>
        <v>9</v>
      </c>
      <c r="I7">
        <f t="shared" si="1"/>
        <v>5</v>
      </c>
      <c r="J7" s="6">
        <f t="shared" si="2"/>
        <v>9.832</v>
      </c>
      <c r="K7" s="6">
        <f t="shared" si="3"/>
        <v>12.16308</v>
      </c>
      <c r="L7" s="6">
        <f t="shared" si="4"/>
        <v>7.500920000000001</v>
      </c>
      <c r="M7" s="6">
        <f t="shared" si="5"/>
        <v>4.04</v>
      </c>
      <c r="N7" s="6">
        <f t="shared" si="6"/>
        <v>8.5446</v>
      </c>
      <c r="P7" s="8">
        <v>6</v>
      </c>
      <c r="Q7" s="8">
        <v>0.483</v>
      </c>
      <c r="R7" s="8"/>
      <c r="S7" s="8">
        <v>2.004</v>
      </c>
    </row>
    <row r="8" spans="1:19" ht="13.5">
      <c r="A8" s="1">
        <v>6</v>
      </c>
      <c r="B8" s="1">
        <v>11</v>
      </c>
      <c r="C8" s="1">
        <v>11</v>
      </c>
      <c r="D8" s="1">
        <v>12</v>
      </c>
      <c r="E8" s="1">
        <v>9</v>
      </c>
      <c r="F8" s="1">
        <v>12</v>
      </c>
      <c r="H8" s="7">
        <f t="shared" si="0"/>
        <v>11</v>
      </c>
      <c r="I8">
        <f t="shared" si="1"/>
        <v>3</v>
      </c>
      <c r="J8" s="6">
        <f t="shared" si="2"/>
        <v>9.832</v>
      </c>
      <c r="K8" s="6">
        <f t="shared" si="3"/>
        <v>12.16308</v>
      </c>
      <c r="L8" s="6">
        <f t="shared" si="4"/>
        <v>7.500920000000001</v>
      </c>
      <c r="M8" s="6">
        <f t="shared" si="5"/>
        <v>4.04</v>
      </c>
      <c r="N8" s="6">
        <f t="shared" si="6"/>
        <v>8.5446</v>
      </c>
      <c r="P8" s="8">
        <v>7</v>
      </c>
      <c r="Q8" s="8">
        <v>0.419</v>
      </c>
      <c r="R8" s="8">
        <v>0.076</v>
      </c>
      <c r="S8" s="8">
        <v>1.924</v>
      </c>
    </row>
    <row r="9" spans="1:19" ht="13.5">
      <c r="A9" s="1">
        <v>7</v>
      </c>
      <c r="B9" s="1">
        <v>9</v>
      </c>
      <c r="C9" s="1">
        <v>10</v>
      </c>
      <c r="D9" s="1">
        <v>10</v>
      </c>
      <c r="E9" s="1">
        <v>11</v>
      </c>
      <c r="F9" s="1">
        <v>9</v>
      </c>
      <c r="H9" s="7">
        <f t="shared" si="0"/>
        <v>9.8</v>
      </c>
      <c r="I9">
        <f t="shared" si="1"/>
        <v>2</v>
      </c>
      <c r="J9" s="6">
        <f t="shared" si="2"/>
        <v>9.832</v>
      </c>
      <c r="K9" s="6">
        <f t="shared" si="3"/>
        <v>12.16308</v>
      </c>
      <c r="L9" s="6">
        <f t="shared" si="4"/>
        <v>7.500920000000001</v>
      </c>
      <c r="M9" s="6">
        <f t="shared" si="5"/>
        <v>4.04</v>
      </c>
      <c r="N9" s="6">
        <f t="shared" si="6"/>
        <v>8.5446</v>
      </c>
      <c r="P9" s="8">
        <v>8</v>
      </c>
      <c r="Q9" s="8">
        <v>0.373</v>
      </c>
      <c r="R9" s="8">
        <v>0.136</v>
      </c>
      <c r="S9" s="8">
        <v>1.864</v>
      </c>
    </row>
    <row r="10" spans="1:19" ht="13.5">
      <c r="A10" s="1">
        <v>8</v>
      </c>
      <c r="B10" s="1">
        <v>12</v>
      </c>
      <c r="C10" s="1">
        <v>13</v>
      </c>
      <c r="D10" s="1">
        <v>14</v>
      </c>
      <c r="E10" s="1">
        <v>10</v>
      </c>
      <c r="F10" s="1">
        <v>12</v>
      </c>
      <c r="H10" s="7">
        <f t="shared" si="0"/>
        <v>12.2</v>
      </c>
      <c r="I10">
        <f t="shared" si="1"/>
        <v>4</v>
      </c>
      <c r="J10" s="6">
        <f t="shared" si="2"/>
        <v>9.832</v>
      </c>
      <c r="K10" s="6">
        <f t="shared" si="3"/>
        <v>12.16308</v>
      </c>
      <c r="L10" s="6">
        <f t="shared" si="4"/>
        <v>7.500920000000001</v>
      </c>
      <c r="M10" s="6">
        <f t="shared" si="5"/>
        <v>4.04</v>
      </c>
      <c r="N10" s="6">
        <f t="shared" si="6"/>
        <v>8.5446</v>
      </c>
      <c r="P10" s="8">
        <v>9</v>
      </c>
      <c r="Q10" s="8">
        <v>0.337</v>
      </c>
      <c r="R10" s="8">
        <v>0.184</v>
      </c>
      <c r="S10" s="8">
        <v>1.816</v>
      </c>
    </row>
    <row r="11" spans="1:19" ht="13.5">
      <c r="A11" s="1">
        <v>9</v>
      </c>
      <c r="B11" s="1">
        <v>8</v>
      </c>
      <c r="C11" s="1">
        <v>12</v>
      </c>
      <c r="D11" s="1">
        <v>9</v>
      </c>
      <c r="E11" s="1">
        <v>9</v>
      </c>
      <c r="F11" s="1">
        <v>11</v>
      </c>
      <c r="H11" s="7">
        <f t="shared" si="0"/>
        <v>9.8</v>
      </c>
      <c r="I11">
        <f t="shared" si="1"/>
        <v>4</v>
      </c>
      <c r="J11" s="6">
        <f t="shared" si="2"/>
        <v>9.832</v>
      </c>
      <c r="K11" s="6">
        <f t="shared" si="3"/>
        <v>12.16308</v>
      </c>
      <c r="L11" s="6">
        <f t="shared" si="4"/>
        <v>7.500920000000001</v>
      </c>
      <c r="M11" s="6">
        <f t="shared" si="5"/>
        <v>4.04</v>
      </c>
      <c r="N11" s="6">
        <f t="shared" si="6"/>
        <v>8.5446</v>
      </c>
      <c r="P11" s="8">
        <v>10</v>
      </c>
      <c r="Q11" s="8">
        <v>0.308</v>
      </c>
      <c r="R11" s="8">
        <v>0.223</v>
      </c>
      <c r="S11" s="8">
        <v>1.777</v>
      </c>
    </row>
    <row r="12" spans="1:14" ht="13.5">
      <c r="A12" s="1">
        <v>10</v>
      </c>
      <c r="B12" s="1">
        <v>8</v>
      </c>
      <c r="C12" s="1">
        <v>10</v>
      </c>
      <c r="D12" s="1">
        <v>8</v>
      </c>
      <c r="E12" s="1">
        <v>11</v>
      </c>
      <c r="F12" s="1">
        <v>10</v>
      </c>
      <c r="H12" s="7">
        <f t="shared" si="0"/>
        <v>9.4</v>
      </c>
      <c r="I12">
        <f t="shared" si="1"/>
        <v>3</v>
      </c>
      <c r="J12" s="6">
        <f t="shared" si="2"/>
        <v>9.832</v>
      </c>
      <c r="K12" s="6">
        <f t="shared" si="3"/>
        <v>12.16308</v>
      </c>
      <c r="L12" s="6">
        <f t="shared" si="4"/>
        <v>7.500920000000001</v>
      </c>
      <c r="M12" s="6">
        <f t="shared" si="5"/>
        <v>4.04</v>
      </c>
      <c r="N12" s="6">
        <f t="shared" si="6"/>
        <v>8.5446</v>
      </c>
    </row>
    <row r="13" spans="1:14" ht="13.5">
      <c r="A13" s="1">
        <v>11</v>
      </c>
      <c r="B13" s="1">
        <v>14</v>
      </c>
      <c r="C13" s="1">
        <v>8</v>
      </c>
      <c r="D13" s="1">
        <v>13</v>
      </c>
      <c r="E13" s="1">
        <v>10</v>
      </c>
      <c r="F13" s="1">
        <v>11</v>
      </c>
      <c r="H13" s="7">
        <f t="shared" si="0"/>
        <v>11.2</v>
      </c>
      <c r="I13">
        <f t="shared" si="1"/>
        <v>6</v>
      </c>
      <c r="J13" s="6">
        <f t="shared" si="2"/>
        <v>9.832</v>
      </c>
      <c r="K13" s="6">
        <f t="shared" si="3"/>
        <v>12.16308</v>
      </c>
      <c r="L13" s="6">
        <f t="shared" si="4"/>
        <v>7.500920000000001</v>
      </c>
      <c r="M13" s="6">
        <f t="shared" si="5"/>
        <v>4.04</v>
      </c>
      <c r="N13" s="6">
        <f t="shared" si="6"/>
        <v>8.5446</v>
      </c>
    </row>
    <row r="14" spans="1:14" ht="13.5">
      <c r="A14" s="1">
        <v>12</v>
      </c>
      <c r="B14" s="1">
        <v>8</v>
      </c>
      <c r="C14" s="1">
        <v>12</v>
      </c>
      <c r="D14" s="1">
        <v>8</v>
      </c>
      <c r="E14" s="1">
        <v>7</v>
      </c>
      <c r="F14" s="1">
        <v>9</v>
      </c>
      <c r="H14" s="7">
        <f t="shared" si="0"/>
        <v>8.8</v>
      </c>
      <c r="I14">
        <f t="shared" si="1"/>
        <v>5</v>
      </c>
      <c r="J14" s="6">
        <f t="shared" si="2"/>
        <v>9.832</v>
      </c>
      <c r="K14" s="6">
        <f t="shared" si="3"/>
        <v>12.16308</v>
      </c>
      <c r="L14" s="6">
        <f t="shared" si="4"/>
        <v>7.500920000000001</v>
      </c>
      <c r="M14" s="6">
        <f t="shared" si="5"/>
        <v>4.04</v>
      </c>
      <c r="N14" s="6">
        <f t="shared" si="6"/>
        <v>8.5446</v>
      </c>
    </row>
    <row r="15" spans="1:16" ht="13.5">
      <c r="A15" s="1">
        <v>13</v>
      </c>
      <c r="B15" s="1">
        <v>12</v>
      </c>
      <c r="C15" s="1">
        <v>11</v>
      </c>
      <c r="D15" s="1">
        <v>10</v>
      </c>
      <c r="E15" s="1">
        <v>10</v>
      </c>
      <c r="F15" s="1">
        <v>12</v>
      </c>
      <c r="H15" s="7">
        <f t="shared" si="0"/>
        <v>11</v>
      </c>
      <c r="I15">
        <f t="shared" si="1"/>
        <v>2</v>
      </c>
      <c r="J15" s="6">
        <f t="shared" si="2"/>
        <v>9.832</v>
      </c>
      <c r="K15" s="6">
        <f t="shared" si="3"/>
        <v>12.16308</v>
      </c>
      <c r="L15" s="6">
        <f t="shared" si="4"/>
        <v>7.500920000000001</v>
      </c>
      <c r="M15" s="6">
        <f t="shared" si="5"/>
        <v>4.04</v>
      </c>
      <c r="N15" s="6">
        <f t="shared" si="6"/>
        <v>8.5446</v>
      </c>
      <c r="P15" t="s">
        <v>19</v>
      </c>
    </row>
    <row r="16" spans="1:14" ht="13.5">
      <c r="A16" s="1">
        <v>14</v>
      </c>
      <c r="B16" s="1">
        <v>9</v>
      </c>
      <c r="C16" s="1">
        <v>11</v>
      </c>
      <c r="D16" s="1">
        <v>9</v>
      </c>
      <c r="E16" s="1">
        <v>7</v>
      </c>
      <c r="F16" s="1">
        <v>8</v>
      </c>
      <c r="H16" s="7">
        <f t="shared" si="0"/>
        <v>8.8</v>
      </c>
      <c r="I16">
        <f t="shared" si="1"/>
        <v>4</v>
      </c>
      <c r="J16" s="6">
        <f t="shared" si="2"/>
        <v>9.832</v>
      </c>
      <c r="K16" s="6">
        <f t="shared" si="3"/>
        <v>12.16308</v>
      </c>
      <c r="L16" s="6">
        <f t="shared" si="4"/>
        <v>7.500920000000001</v>
      </c>
      <c r="M16" s="6">
        <f t="shared" si="5"/>
        <v>4.04</v>
      </c>
      <c r="N16" s="6">
        <f t="shared" si="6"/>
        <v>8.5446</v>
      </c>
    </row>
    <row r="17" spans="1:14" ht="13.5">
      <c r="A17" s="1">
        <v>15</v>
      </c>
      <c r="B17" s="1">
        <v>10</v>
      </c>
      <c r="C17" s="1">
        <v>8</v>
      </c>
      <c r="D17" s="1">
        <v>7</v>
      </c>
      <c r="E17" s="1">
        <v>7</v>
      </c>
      <c r="F17" s="1">
        <v>8</v>
      </c>
      <c r="H17" s="7">
        <f t="shared" si="0"/>
        <v>8</v>
      </c>
      <c r="I17">
        <f t="shared" si="1"/>
        <v>3</v>
      </c>
      <c r="J17" s="6">
        <f t="shared" si="2"/>
        <v>9.832</v>
      </c>
      <c r="K17" s="6">
        <f t="shared" si="3"/>
        <v>12.16308</v>
      </c>
      <c r="L17" s="6">
        <f t="shared" si="4"/>
        <v>7.500920000000001</v>
      </c>
      <c r="M17" s="6">
        <f t="shared" si="5"/>
        <v>4.04</v>
      </c>
      <c r="N17" s="6">
        <f t="shared" si="6"/>
        <v>8.5446</v>
      </c>
    </row>
    <row r="18" spans="1:14" ht="13.5">
      <c r="A18" s="1">
        <v>16</v>
      </c>
      <c r="B18" s="1">
        <v>7</v>
      </c>
      <c r="C18" s="1">
        <v>11</v>
      </c>
      <c r="D18" s="1">
        <v>10</v>
      </c>
      <c r="E18" s="1">
        <v>10</v>
      </c>
      <c r="F18" s="1">
        <v>12</v>
      </c>
      <c r="H18" s="7">
        <f t="shared" si="0"/>
        <v>10</v>
      </c>
      <c r="I18">
        <f t="shared" si="1"/>
        <v>5</v>
      </c>
      <c r="J18" s="6">
        <f t="shared" si="2"/>
        <v>9.832</v>
      </c>
      <c r="K18" s="6">
        <f t="shared" si="3"/>
        <v>12.16308</v>
      </c>
      <c r="L18" s="6">
        <f t="shared" si="4"/>
        <v>7.500920000000001</v>
      </c>
      <c r="M18" s="6">
        <f t="shared" si="5"/>
        <v>4.04</v>
      </c>
      <c r="N18" s="6">
        <f t="shared" si="6"/>
        <v>8.5446</v>
      </c>
    </row>
    <row r="19" spans="1:14" ht="13.5">
      <c r="A19" s="1">
        <v>17</v>
      </c>
      <c r="B19" s="1">
        <v>11</v>
      </c>
      <c r="C19" s="1">
        <v>6</v>
      </c>
      <c r="D19" s="1">
        <v>5</v>
      </c>
      <c r="E19" s="1">
        <v>12</v>
      </c>
      <c r="F19" s="1">
        <v>9</v>
      </c>
      <c r="H19" s="7">
        <f t="shared" si="0"/>
        <v>8.6</v>
      </c>
      <c r="I19">
        <f t="shared" si="1"/>
        <v>7</v>
      </c>
      <c r="J19" s="6">
        <f t="shared" si="2"/>
        <v>9.832</v>
      </c>
      <c r="K19" s="6">
        <f t="shared" si="3"/>
        <v>12.16308</v>
      </c>
      <c r="L19" s="6">
        <f t="shared" si="4"/>
        <v>7.500920000000001</v>
      </c>
      <c r="M19" s="6">
        <f t="shared" si="5"/>
        <v>4.04</v>
      </c>
      <c r="N19" s="6">
        <f t="shared" si="6"/>
        <v>8.5446</v>
      </c>
    </row>
    <row r="20" spans="1:14" ht="13.5">
      <c r="A20" s="1">
        <v>18</v>
      </c>
      <c r="B20" s="1">
        <v>8</v>
      </c>
      <c r="C20" s="1">
        <v>12</v>
      </c>
      <c r="D20" s="1">
        <v>9</v>
      </c>
      <c r="E20" s="1">
        <v>12</v>
      </c>
      <c r="F20" s="1">
        <v>11</v>
      </c>
      <c r="H20" s="7">
        <f t="shared" si="0"/>
        <v>10.4</v>
      </c>
      <c r="I20">
        <f t="shared" si="1"/>
        <v>4</v>
      </c>
      <c r="J20" s="6">
        <f t="shared" si="2"/>
        <v>9.832</v>
      </c>
      <c r="K20" s="6">
        <f t="shared" si="3"/>
        <v>12.16308</v>
      </c>
      <c r="L20" s="6">
        <f t="shared" si="4"/>
        <v>7.500920000000001</v>
      </c>
      <c r="M20" s="6">
        <f t="shared" si="5"/>
        <v>4.04</v>
      </c>
      <c r="N20" s="6">
        <f t="shared" si="6"/>
        <v>8.5446</v>
      </c>
    </row>
    <row r="21" spans="1:14" ht="13.5">
      <c r="A21" s="1">
        <v>19</v>
      </c>
      <c r="B21" s="1">
        <v>11</v>
      </c>
      <c r="C21" s="1">
        <v>9</v>
      </c>
      <c r="D21" s="1">
        <v>10</v>
      </c>
      <c r="E21" s="1">
        <v>8</v>
      </c>
      <c r="F21" s="1">
        <v>10</v>
      </c>
      <c r="H21" s="7">
        <f t="shared" si="0"/>
        <v>9.6</v>
      </c>
      <c r="I21">
        <f t="shared" si="1"/>
        <v>3</v>
      </c>
      <c r="J21" s="6">
        <f t="shared" si="2"/>
        <v>9.832</v>
      </c>
      <c r="K21" s="6">
        <f t="shared" si="3"/>
        <v>12.16308</v>
      </c>
      <c r="L21" s="6">
        <f t="shared" si="4"/>
        <v>7.500920000000001</v>
      </c>
      <c r="M21" s="6">
        <f t="shared" si="5"/>
        <v>4.04</v>
      </c>
      <c r="N21" s="6">
        <f t="shared" si="6"/>
        <v>8.5446</v>
      </c>
    </row>
    <row r="22" spans="1:14" ht="13.5">
      <c r="A22" s="1">
        <v>20</v>
      </c>
      <c r="B22" s="1">
        <v>9</v>
      </c>
      <c r="C22" s="1">
        <v>12</v>
      </c>
      <c r="D22" s="1">
        <v>9</v>
      </c>
      <c r="E22" s="1">
        <v>11</v>
      </c>
      <c r="F22" s="1">
        <v>11</v>
      </c>
      <c r="H22" s="7">
        <f t="shared" si="0"/>
        <v>10.4</v>
      </c>
      <c r="I22">
        <f t="shared" si="1"/>
        <v>3</v>
      </c>
      <c r="J22" s="6">
        <f t="shared" si="2"/>
        <v>9.832</v>
      </c>
      <c r="K22" s="6">
        <f t="shared" si="3"/>
        <v>12.16308</v>
      </c>
      <c r="L22" s="6">
        <f t="shared" si="4"/>
        <v>7.500920000000001</v>
      </c>
      <c r="M22" s="6">
        <f t="shared" si="5"/>
        <v>4.04</v>
      </c>
      <c r="N22" s="6">
        <f t="shared" si="6"/>
        <v>8.5446</v>
      </c>
    </row>
    <row r="23" spans="1:14" ht="13.5">
      <c r="A23" s="1">
        <v>21</v>
      </c>
      <c r="B23" s="1">
        <v>11</v>
      </c>
      <c r="C23" s="1">
        <v>10</v>
      </c>
      <c r="D23" s="1">
        <v>12</v>
      </c>
      <c r="E23" s="1">
        <v>13</v>
      </c>
      <c r="F23" s="1">
        <v>9</v>
      </c>
      <c r="H23" s="7">
        <f t="shared" si="0"/>
        <v>11</v>
      </c>
      <c r="I23">
        <f t="shared" si="1"/>
        <v>4</v>
      </c>
      <c r="J23" s="6">
        <f t="shared" si="2"/>
        <v>9.832</v>
      </c>
      <c r="K23" s="6">
        <f t="shared" si="3"/>
        <v>12.16308</v>
      </c>
      <c r="L23" s="6">
        <f t="shared" si="4"/>
        <v>7.500920000000001</v>
      </c>
      <c r="M23" s="6">
        <f t="shared" si="5"/>
        <v>4.04</v>
      </c>
      <c r="N23" s="6">
        <f t="shared" si="6"/>
        <v>8.5446</v>
      </c>
    </row>
    <row r="24" spans="1:14" ht="13.5">
      <c r="A24" s="1">
        <v>22</v>
      </c>
      <c r="B24" s="1">
        <v>9</v>
      </c>
      <c r="C24" s="1">
        <v>10</v>
      </c>
      <c r="D24" s="1">
        <v>10</v>
      </c>
      <c r="E24" s="1">
        <v>9</v>
      </c>
      <c r="F24" s="1">
        <v>8</v>
      </c>
      <c r="H24" s="7">
        <f t="shared" si="0"/>
        <v>9.2</v>
      </c>
      <c r="I24">
        <f t="shared" si="1"/>
        <v>2</v>
      </c>
      <c r="J24" s="6">
        <f t="shared" si="2"/>
        <v>9.832</v>
      </c>
      <c r="K24" s="6">
        <f t="shared" si="3"/>
        <v>12.16308</v>
      </c>
      <c r="L24" s="6">
        <f t="shared" si="4"/>
        <v>7.500920000000001</v>
      </c>
      <c r="M24" s="6">
        <f t="shared" si="5"/>
        <v>4.04</v>
      </c>
      <c r="N24" s="6">
        <f t="shared" si="6"/>
        <v>8.5446</v>
      </c>
    </row>
    <row r="25" spans="1:14" ht="13.5">
      <c r="A25" s="1">
        <v>23</v>
      </c>
      <c r="B25" s="1">
        <v>10</v>
      </c>
      <c r="C25" s="1">
        <v>6</v>
      </c>
      <c r="D25" s="1">
        <v>8</v>
      </c>
      <c r="E25" s="1">
        <v>7</v>
      </c>
      <c r="F25" s="1">
        <v>12</v>
      </c>
      <c r="H25" s="7">
        <f t="shared" si="0"/>
        <v>8.6</v>
      </c>
      <c r="I25">
        <f t="shared" si="1"/>
        <v>6</v>
      </c>
      <c r="J25" s="6">
        <f t="shared" si="2"/>
        <v>9.832</v>
      </c>
      <c r="K25" s="6">
        <f t="shared" si="3"/>
        <v>12.16308</v>
      </c>
      <c r="L25" s="6">
        <f t="shared" si="4"/>
        <v>7.500920000000001</v>
      </c>
      <c r="M25" s="6">
        <f t="shared" si="5"/>
        <v>4.04</v>
      </c>
      <c r="N25" s="6">
        <f t="shared" si="6"/>
        <v>8.5446</v>
      </c>
    </row>
    <row r="26" spans="1:14" ht="13.5">
      <c r="A26" s="1">
        <v>24</v>
      </c>
      <c r="B26" s="1">
        <v>7</v>
      </c>
      <c r="C26" s="1">
        <v>10</v>
      </c>
      <c r="D26" s="1">
        <v>9</v>
      </c>
      <c r="E26" s="1">
        <v>12</v>
      </c>
      <c r="F26" s="1">
        <v>11</v>
      </c>
      <c r="H26" s="7">
        <f t="shared" si="0"/>
        <v>9.8</v>
      </c>
      <c r="I26">
        <f t="shared" si="1"/>
        <v>5</v>
      </c>
      <c r="J26" s="6">
        <f aca="true" t="shared" si="7" ref="J26:N27">J25</f>
        <v>9.832</v>
      </c>
      <c r="K26" s="6">
        <f t="shared" si="7"/>
        <v>12.16308</v>
      </c>
      <c r="L26" s="6">
        <f t="shared" si="7"/>
        <v>7.500920000000001</v>
      </c>
      <c r="M26" s="6">
        <f t="shared" si="7"/>
        <v>4.04</v>
      </c>
      <c r="N26" s="6">
        <f t="shared" si="7"/>
        <v>8.5446</v>
      </c>
    </row>
    <row r="27" spans="1:14" ht="13.5">
      <c r="A27" s="4">
        <v>25</v>
      </c>
      <c r="B27" s="4">
        <v>8</v>
      </c>
      <c r="C27" s="4">
        <v>12</v>
      </c>
      <c r="D27" s="4">
        <v>10</v>
      </c>
      <c r="E27" s="4">
        <v>9</v>
      </c>
      <c r="F27" s="4">
        <v>8</v>
      </c>
      <c r="H27" s="7">
        <f t="shared" si="0"/>
        <v>9.4</v>
      </c>
      <c r="I27">
        <f t="shared" si="1"/>
        <v>4</v>
      </c>
      <c r="J27" s="6">
        <f t="shared" si="7"/>
        <v>9.832</v>
      </c>
      <c r="K27" s="6">
        <f t="shared" si="7"/>
        <v>12.16308</v>
      </c>
      <c r="L27" s="6">
        <f t="shared" si="7"/>
        <v>7.500920000000001</v>
      </c>
      <c r="M27" s="6">
        <f t="shared" si="7"/>
        <v>4.04</v>
      </c>
      <c r="N27" s="6">
        <f t="shared" si="7"/>
        <v>8.5446</v>
      </c>
    </row>
    <row r="28" spans="1:6" ht="13.5">
      <c r="A28" s="1"/>
      <c r="B28" s="1"/>
      <c r="C28" s="1"/>
      <c r="D28" s="1"/>
      <c r="E28" s="1"/>
      <c r="F28" s="1"/>
    </row>
    <row r="29" spans="1:6" ht="13.5">
      <c r="A29" s="1"/>
      <c r="B29" s="1"/>
      <c r="C29" s="1"/>
      <c r="D29" s="1"/>
      <c r="E29" s="1"/>
      <c r="F29" s="1"/>
    </row>
    <row r="30" spans="1:6" ht="13.5">
      <c r="A30" s="1"/>
      <c r="B30" s="1"/>
      <c r="C30" s="1"/>
      <c r="D30" s="1"/>
      <c r="E30" s="1"/>
      <c r="F30" s="1"/>
    </row>
  </sheetData>
  <mergeCells count="3">
    <mergeCell ref="M1:O1"/>
    <mergeCell ref="J1:L1"/>
    <mergeCell ref="P1:S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O1">
      <selection activeCell="AE14" sqref="AE14"/>
    </sheetView>
  </sheetViews>
  <sheetFormatPr defaultColWidth="8.88671875" defaultRowHeight="13.5"/>
  <sheetData>
    <row r="1" spans="1:20" ht="13.5">
      <c r="A1" t="s">
        <v>25</v>
      </c>
      <c r="C1" t="s">
        <v>6</v>
      </c>
      <c r="E1">
        <v>5</v>
      </c>
      <c r="J1" s="37" t="s">
        <v>29</v>
      </c>
      <c r="K1" s="37"/>
      <c r="L1" s="37"/>
      <c r="M1" s="39" t="s">
        <v>18</v>
      </c>
      <c r="N1" s="39"/>
      <c r="O1" s="39"/>
      <c r="P1" s="38" t="s">
        <v>22</v>
      </c>
      <c r="Q1" s="38"/>
      <c r="R1" s="38"/>
      <c r="S1" s="38"/>
      <c r="T1" s="10"/>
    </row>
    <row r="2" spans="1:19" ht="17.25" thickBot="1">
      <c r="A2" s="2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2"/>
      <c r="H2" s="5" t="s">
        <v>26</v>
      </c>
      <c r="I2" s="5" t="s">
        <v>14</v>
      </c>
      <c r="J2" s="5" t="s">
        <v>15</v>
      </c>
      <c r="K2" s="5" t="s">
        <v>16</v>
      </c>
      <c r="L2" s="5" t="s">
        <v>17</v>
      </c>
      <c r="M2" s="5" t="s">
        <v>15</v>
      </c>
      <c r="N2" s="5" t="s">
        <v>16</v>
      </c>
      <c r="O2" s="5" t="s">
        <v>17</v>
      </c>
      <c r="P2" s="8" t="s">
        <v>20</v>
      </c>
      <c r="Q2" s="8" t="s">
        <v>27</v>
      </c>
      <c r="R2" s="8" t="s">
        <v>23</v>
      </c>
      <c r="S2" s="8" t="s">
        <v>24</v>
      </c>
    </row>
    <row r="3" spans="1:19" ht="13.5">
      <c r="A3" s="1">
        <v>1</v>
      </c>
      <c r="B3" s="1">
        <v>11</v>
      </c>
      <c r="C3" s="1">
        <v>10</v>
      </c>
      <c r="D3" s="1">
        <v>8</v>
      </c>
      <c r="E3" s="1">
        <v>10</v>
      </c>
      <c r="F3" s="1">
        <v>12</v>
      </c>
      <c r="H3" s="11">
        <f>MEDIAN(B3:F3)</f>
        <v>10</v>
      </c>
      <c r="I3">
        <f aca="true" t="shared" si="0" ref="I3:I27">MAX(B3:F3)-MIN(B3:F3)</f>
        <v>4</v>
      </c>
      <c r="J3" s="12">
        <f>AVERAGE(H3:H27)</f>
        <v>9.8</v>
      </c>
      <c r="K3" s="13">
        <f>J3+Q6*M3</f>
        <v>12.59164</v>
      </c>
      <c r="L3" s="13">
        <f>J3-Q6*M3</f>
        <v>7.0083600000000015</v>
      </c>
      <c r="M3" s="12">
        <f>AVERAGE(I3:I27)</f>
        <v>4.04</v>
      </c>
      <c r="N3" s="13">
        <f>S6*M3</f>
        <v>8.5446</v>
      </c>
      <c r="P3" s="8">
        <v>2</v>
      </c>
      <c r="Q3" s="9">
        <v>1.88</v>
      </c>
      <c r="R3" s="8"/>
      <c r="S3" s="8">
        <v>3.267</v>
      </c>
    </row>
    <row r="4" spans="1:19" ht="13.5">
      <c r="A4" s="1">
        <v>2</v>
      </c>
      <c r="B4" s="1">
        <v>9</v>
      </c>
      <c r="C4" s="1">
        <v>10</v>
      </c>
      <c r="D4" s="1">
        <v>8</v>
      </c>
      <c r="E4" s="1">
        <v>11</v>
      </c>
      <c r="F4" s="1">
        <v>9</v>
      </c>
      <c r="H4" s="11">
        <f aca="true" t="shared" si="1" ref="H4:H27">MEDIAN(B4:F4)</f>
        <v>9</v>
      </c>
      <c r="I4">
        <f t="shared" si="0"/>
        <v>3</v>
      </c>
      <c r="J4" s="12">
        <f>J3</f>
        <v>9.8</v>
      </c>
      <c r="K4" s="13">
        <f>K3</f>
        <v>12.59164</v>
      </c>
      <c r="L4" s="13">
        <f>L3</f>
        <v>7.0083600000000015</v>
      </c>
      <c r="M4" s="12">
        <f>M3</f>
        <v>4.04</v>
      </c>
      <c r="N4" s="13">
        <f>N3</f>
        <v>8.5446</v>
      </c>
      <c r="P4" s="8">
        <v>3</v>
      </c>
      <c r="Q4" s="8">
        <v>1.187</v>
      </c>
      <c r="R4" s="8"/>
      <c r="S4" s="8">
        <v>2.575</v>
      </c>
    </row>
    <row r="5" spans="1:19" ht="13.5">
      <c r="A5" s="1">
        <v>3</v>
      </c>
      <c r="B5" s="1">
        <v>11</v>
      </c>
      <c r="C5" s="1">
        <v>6</v>
      </c>
      <c r="D5" s="1">
        <v>9</v>
      </c>
      <c r="E5" s="1">
        <v>11</v>
      </c>
      <c r="F5" s="1">
        <v>12</v>
      </c>
      <c r="H5" s="11">
        <f t="shared" si="1"/>
        <v>11</v>
      </c>
      <c r="I5">
        <f t="shared" si="0"/>
        <v>6</v>
      </c>
      <c r="J5" s="12">
        <f aca="true" t="shared" si="2" ref="J5:J27">J4</f>
        <v>9.8</v>
      </c>
      <c r="K5" s="13">
        <f aca="true" t="shared" si="3" ref="K5:K27">K4</f>
        <v>12.59164</v>
      </c>
      <c r="L5" s="13">
        <f aca="true" t="shared" si="4" ref="L5:L27">L4</f>
        <v>7.0083600000000015</v>
      </c>
      <c r="M5" s="12">
        <f aca="true" t="shared" si="5" ref="M5:M27">M4</f>
        <v>4.04</v>
      </c>
      <c r="N5" s="13">
        <f aca="true" t="shared" si="6" ref="N5:N27">N4</f>
        <v>8.5446</v>
      </c>
      <c r="P5" s="8">
        <v>4</v>
      </c>
      <c r="Q5" s="8">
        <v>0.796</v>
      </c>
      <c r="R5" s="8"/>
      <c r="S5" s="8">
        <v>2.282</v>
      </c>
    </row>
    <row r="6" spans="1:19" ht="13.5">
      <c r="A6" s="1">
        <v>4</v>
      </c>
      <c r="B6" s="1">
        <v>9</v>
      </c>
      <c r="C6" s="1">
        <v>13</v>
      </c>
      <c r="D6" s="1">
        <v>9</v>
      </c>
      <c r="E6" s="1">
        <v>10</v>
      </c>
      <c r="F6" s="1">
        <v>11</v>
      </c>
      <c r="H6" s="11">
        <f t="shared" si="1"/>
        <v>10</v>
      </c>
      <c r="I6">
        <f t="shared" si="0"/>
        <v>4</v>
      </c>
      <c r="J6" s="12">
        <f t="shared" si="2"/>
        <v>9.8</v>
      </c>
      <c r="K6" s="13">
        <f t="shared" si="3"/>
        <v>12.59164</v>
      </c>
      <c r="L6" s="13">
        <f t="shared" si="4"/>
        <v>7.0083600000000015</v>
      </c>
      <c r="M6" s="12">
        <f t="shared" si="5"/>
        <v>4.04</v>
      </c>
      <c r="N6" s="13">
        <f t="shared" si="6"/>
        <v>8.5446</v>
      </c>
      <c r="P6" s="8">
        <v>5</v>
      </c>
      <c r="Q6" s="8">
        <v>0.691</v>
      </c>
      <c r="R6" s="8"/>
      <c r="S6" s="8">
        <v>2.115</v>
      </c>
    </row>
    <row r="7" spans="1:19" ht="13.5">
      <c r="A7" s="1">
        <v>5</v>
      </c>
      <c r="B7" s="1">
        <v>12</v>
      </c>
      <c r="C7" s="1">
        <v>8</v>
      </c>
      <c r="D7" s="1">
        <v>10</v>
      </c>
      <c r="E7" s="1">
        <v>8</v>
      </c>
      <c r="F7" s="1">
        <v>7</v>
      </c>
      <c r="H7" s="11">
        <f t="shared" si="1"/>
        <v>8</v>
      </c>
      <c r="I7">
        <f t="shared" si="0"/>
        <v>5</v>
      </c>
      <c r="J7" s="12">
        <f t="shared" si="2"/>
        <v>9.8</v>
      </c>
      <c r="K7" s="13">
        <f t="shared" si="3"/>
        <v>12.59164</v>
      </c>
      <c r="L7" s="13">
        <f t="shared" si="4"/>
        <v>7.0083600000000015</v>
      </c>
      <c r="M7" s="12">
        <f t="shared" si="5"/>
        <v>4.04</v>
      </c>
      <c r="N7" s="13">
        <f t="shared" si="6"/>
        <v>8.5446</v>
      </c>
      <c r="P7" s="8">
        <v>6</v>
      </c>
      <c r="Q7" s="8">
        <v>0.549</v>
      </c>
      <c r="R7" s="8"/>
      <c r="S7" s="8">
        <v>2.004</v>
      </c>
    </row>
    <row r="8" spans="1:19" ht="13.5">
      <c r="A8" s="1">
        <v>6</v>
      </c>
      <c r="B8" s="1">
        <v>11</v>
      </c>
      <c r="C8" s="1">
        <v>11</v>
      </c>
      <c r="D8" s="1">
        <v>12</v>
      </c>
      <c r="E8" s="1">
        <v>9</v>
      </c>
      <c r="F8" s="1">
        <v>12</v>
      </c>
      <c r="H8" s="11">
        <f t="shared" si="1"/>
        <v>11</v>
      </c>
      <c r="I8">
        <f t="shared" si="0"/>
        <v>3</v>
      </c>
      <c r="J8" s="12">
        <f t="shared" si="2"/>
        <v>9.8</v>
      </c>
      <c r="K8" s="13">
        <f t="shared" si="3"/>
        <v>12.59164</v>
      </c>
      <c r="L8" s="13">
        <f t="shared" si="4"/>
        <v>7.0083600000000015</v>
      </c>
      <c r="M8" s="12">
        <f t="shared" si="5"/>
        <v>4.04</v>
      </c>
      <c r="N8" s="13">
        <f t="shared" si="6"/>
        <v>8.5446</v>
      </c>
      <c r="P8" s="8">
        <v>7</v>
      </c>
      <c r="Q8" s="8">
        <v>0.509</v>
      </c>
      <c r="R8" s="8">
        <v>0.076</v>
      </c>
      <c r="S8" s="8">
        <v>1.924</v>
      </c>
    </row>
    <row r="9" spans="1:19" ht="13.5">
      <c r="A9" s="1">
        <v>7</v>
      </c>
      <c r="B9" s="1">
        <v>9</v>
      </c>
      <c r="C9" s="1">
        <v>10</v>
      </c>
      <c r="D9" s="1">
        <v>10</v>
      </c>
      <c r="E9" s="1">
        <v>11</v>
      </c>
      <c r="F9" s="1">
        <v>9</v>
      </c>
      <c r="H9" s="11">
        <f t="shared" si="1"/>
        <v>10</v>
      </c>
      <c r="I9">
        <f t="shared" si="0"/>
        <v>2</v>
      </c>
      <c r="J9" s="12">
        <f t="shared" si="2"/>
        <v>9.8</v>
      </c>
      <c r="K9" s="13">
        <f t="shared" si="3"/>
        <v>12.59164</v>
      </c>
      <c r="L9" s="13">
        <f t="shared" si="4"/>
        <v>7.0083600000000015</v>
      </c>
      <c r="M9" s="12">
        <f t="shared" si="5"/>
        <v>4.04</v>
      </c>
      <c r="N9" s="13">
        <f t="shared" si="6"/>
        <v>8.5446</v>
      </c>
      <c r="P9" s="8">
        <v>8</v>
      </c>
      <c r="Q9" s="8">
        <v>0.432</v>
      </c>
      <c r="R9" s="8">
        <v>0.136</v>
      </c>
      <c r="S9" s="8">
        <v>1.864</v>
      </c>
    </row>
    <row r="10" spans="1:19" ht="13.5">
      <c r="A10" s="1">
        <v>8</v>
      </c>
      <c r="B10" s="1">
        <v>12</v>
      </c>
      <c r="C10" s="1">
        <v>13</v>
      </c>
      <c r="D10" s="1">
        <v>14</v>
      </c>
      <c r="E10" s="1">
        <v>10</v>
      </c>
      <c r="F10" s="1">
        <v>12</v>
      </c>
      <c r="H10" s="11">
        <f t="shared" si="1"/>
        <v>12</v>
      </c>
      <c r="I10">
        <f t="shared" si="0"/>
        <v>4</v>
      </c>
      <c r="J10" s="12">
        <f t="shared" si="2"/>
        <v>9.8</v>
      </c>
      <c r="K10" s="13">
        <f t="shared" si="3"/>
        <v>12.59164</v>
      </c>
      <c r="L10" s="13">
        <f t="shared" si="4"/>
        <v>7.0083600000000015</v>
      </c>
      <c r="M10" s="12">
        <f t="shared" si="5"/>
        <v>4.04</v>
      </c>
      <c r="N10" s="13">
        <f t="shared" si="6"/>
        <v>8.5446</v>
      </c>
      <c r="P10" s="8">
        <v>9</v>
      </c>
      <c r="Q10" s="8">
        <v>0.412</v>
      </c>
      <c r="R10" s="8">
        <v>0.184</v>
      </c>
      <c r="S10" s="8">
        <v>1.816</v>
      </c>
    </row>
    <row r="11" spans="1:19" ht="13.5">
      <c r="A11" s="1">
        <v>9</v>
      </c>
      <c r="B11" s="1">
        <v>8</v>
      </c>
      <c r="C11" s="1">
        <v>12</v>
      </c>
      <c r="D11" s="1">
        <v>9</v>
      </c>
      <c r="E11" s="1">
        <v>9</v>
      </c>
      <c r="F11" s="1">
        <v>11</v>
      </c>
      <c r="H11" s="11">
        <f t="shared" si="1"/>
        <v>9</v>
      </c>
      <c r="I11">
        <f t="shared" si="0"/>
        <v>4</v>
      </c>
      <c r="J11" s="12">
        <f t="shared" si="2"/>
        <v>9.8</v>
      </c>
      <c r="K11" s="13">
        <f t="shared" si="3"/>
        <v>12.59164</v>
      </c>
      <c r="L11" s="13">
        <f t="shared" si="4"/>
        <v>7.0083600000000015</v>
      </c>
      <c r="M11" s="12">
        <f t="shared" si="5"/>
        <v>4.04</v>
      </c>
      <c r="N11" s="13">
        <f t="shared" si="6"/>
        <v>8.5446</v>
      </c>
      <c r="P11" s="8">
        <v>10</v>
      </c>
      <c r="Q11" s="8">
        <v>0.363</v>
      </c>
      <c r="R11" s="8">
        <v>0.223</v>
      </c>
      <c r="S11" s="8">
        <v>1.777</v>
      </c>
    </row>
    <row r="12" spans="1:14" ht="13.5">
      <c r="A12" s="1">
        <v>10</v>
      </c>
      <c r="B12" s="1">
        <v>8</v>
      </c>
      <c r="C12" s="1">
        <v>10</v>
      </c>
      <c r="D12" s="1">
        <v>8</v>
      </c>
      <c r="E12" s="1">
        <v>11</v>
      </c>
      <c r="F12" s="1">
        <v>10</v>
      </c>
      <c r="H12" s="11">
        <f t="shared" si="1"/>
        <v>10</v>
      </c>
      <c r="I12">
        <f t="shared" si="0"/>
        <v>3</v>
      </c>
      <c r="J12" s="12">
        <f t="shared" si="2"/>
        <v>9.8</v>
      </c>
      <c r="K12" s="13">
        <f t="shared" si="3"/>
        <v>12.59164</v>
      </c>
      <c r="L12" s="13">
        <f t="shared" si="4"/>
        <v>7.0083600000000015</v>
      </c>
      <c r="M12" s="12">
        <f t="shared" si="5"/>
        <v>4.04</v>
      </c>
      <c r="N12" s="13">
        <f t="shared" si="6"/>
        <v>8.5446</v>
      </c>
    </row>
    <row r="13" spans="1:14" ht="13.5">
      <c r="A13" s="1">
        <v>11</v>
      </c>
      <c r="B13" s="1">
        <v>14</v>
      </c>
      <c r="C13" s="1">
        <v>8</v>
      </c>
      <c r="D13" s="1">
        <v>13</v>
      </c>
      <c r="E13" s="1">
        <v>10</v>
      </c>
      <c r="F13" s="1">
        <v>11</v>
      </c>
      <c r="H13" s="11">
        <f t="shared" si="1"/>
        <v>11</v>
      </c>
      <c r="I13">
        <f t="shared" si="0"/>
        <v>6</v>
      </c>
      <c r="J13" s="12">
        <f t="shared" si="2"/>
        <v>9.8</v>
      </c>
      <c r="K13" s="13">
        <f t="shared" si="3"/>
        <v>12.59164</v>
      </c>
      <c r="L13" s="13">
        <f t="shared" si="4"/>
        <v>7.0083600000000015</v>
      </c>
      <c r="M13" s="12">
        <f t="shared" si="5"/>
        <v>4.04</v>
      </c>
      <c r="N13" s="13">
        <f t="shared" si="6"/>
        <v>8.5446</v>
      </c>
    </row>
    <row r="14" spans="1:14" ht="13.5">
      <c r="A14" s="1">
        <v>12</v>
      </c>
      <c r="B14" s="1">
        <v>8</v>
      </c>
      <c r="C14" s="1">
        <v>12</v>
      </c>
      <c r="D14" s="1">
        <v>8</v>
      </c>
      <c r="E14" s="1">
        <v>7</v>
      </c>
      <c r="F14" s="1">
        <v>9</v>
      </c>
      <c r="H14" s="11">
        <f t="shared" si="1"/>
        <v>8</v>
      </c>
      <c r="I14">
        <f t="shared" si="0"/>
        <v>5</v>
      </c>
      <c r="J14" s="12">
        <f t="shared" si="2"/>
        <v>9.8</v>
      </c>
      <c r="K14" s="13">
        <f t="shared" si="3"/>
        <v>12.59164</v>
      </c>
      <c r="L14" s="13">
        <f t="shared" si="4"/>
        <v>7.0083600000000015</v>
      </c>
      <c r="M14" s="12">
        <f t="shared" si="5"/>
        <v>4.04</v>
      </c>
      <c r="N14" s="13">
        <f t="shared" si="6"/>
        <v>8.5446</v>
      </c>
    </row>
    <row r="15" spans="1:14" ht="13.5">
      <c r="A15" s="1">
        <v>13</v>
      </c>
      <c r="B15" s="1">
        <v>12</v>
      </c>
      <c r="C15" s="1">
        <v>11</v>
      </c>
      <c r="D15" s="1">
        <v>10</v>
      </c>
      <c r="E15" s="1">
        <v>10</v>
      </c>
      <c r="F15" s="1">
        <v>12</v>
      </c>
      <c r="H15" s="11">
        <f t="shared" si="1"/>
        <v>11</v>
      </c>
      <c r="I15">
        <f t="shared" si="0"/>
        <v>2</v>
      </c>
      <c r="J15" s="12">
        <f t="shared" si="2"/>
        <v>9.8</v>
      </c>
      <c r="K15" s="13">
        <f t="shared" si="3"/>
        <v>12.59164</v>
      </c>
      <c r="L15" s="13">
        <f t="shared" si="4"/>
        <v>7.0083600000000015</v>
      </c>
      <c r="M15" s="12">
        <f t="shared" si="5"/>
        <v>4.04</v>
      </c>
      <c r="N15" s="13">
        <f t="shared" si="6"/>
        <v>8.5446</v>
      </c>
    </row>
    <row r="16" spans="1:14" ht="13.5">
      <c r="A16" s="1">
        <v>14</v>
      </c>
      <c r="B16" s="1">
        <v>9</v>
      </c>
      <c r="C16" s="1">
        <v>11</v>
      </c>
      <c r="D16" s="1">
        <v>9</v>
      </c>
      <c r="E16" s="1">
        <v>7</v>
      </c>
      <c r="F16" s="1">
        <v>8</v>
      </c>
      <c r="H16" s="11">
        <f t="shared" si="1"/>
        <v>9</v>
      </c>
      <c r="I16">
        <f t="shared" si="0"/>
        <v>4</v>
      </c>
      <c r="J16" s="12">
        <f t="shared" si="2"/>
        <v>9.8</v>
      </c>
      <c r="K16" s="13">
        <f t="shared" si="3"/>
        <v>12.59164</v>
      </c>
      <c r="L16" s="13">
        <f t="shared" si="4"/>
        <v>7.0083600000000015</v>
      </c>
      <c r="M16" s="12">
        <f t="shared" si="5"/>
        <v>4.04</v>
      </c>
      <c r="N16" s="13">
        <f t="shared" si="6"/>
        <v>8.5446</v>
      </c>
    </row>
    <row r="17" spans="1:14" ht="13.5">
      <c r="A17" s="1">
        <v>15</v>
      </c>
      <c r="B17" s="1">
        <v>10</v>
      </c>
      <c r="C17" s="1">
        <v>8</v>
      </c>
      <c r="D17" s="1">
        <v>7</v>
      </c>
      <c r="E17" s="1">
        <v>7</v>
      </c>
      <c r="F17" s="1">
        <v>8</v>
      </c>
      <c r="H17" s="11">
        <f t="shared" si="1"/>
        <v>8</v>
      </c>
      <c r="I17">
        <f t="shared" si="0"/>
        <v>3</v>
      </c>
      <c r="J17" s="12">
        <f t="shared" si="2"/>
        <v>9.8</v>
      </c>
      <c r="K17" s="13">
        <f t="shared" si="3"/>
        <v>12.59164</v>
      </c>
      <c r="L17" s="13">
        <f t="shared" si="4"/>
        <v>7.0083600000000015</v>
      </c>
      <c r="M17" s="12">
        <f t="shared" si="5"/>
        <v>4.04</v>
      </c>
      <c r="N17" s="13">
        <f t="shared" si="6"/>
        <v>8.5446</v>
      </c>
    </row>
    <row r="18" spans="1:14" ht="13.5">
      <c r="A18" s="1">
        <v>16</v>
      </c>
      <c r="B18" s="1">
        <v>7</v>
      </c>
      <c r="C18" s="1">
        <v>11</v>
      </c>
      <c r="D18" s="1">
        <v>10</v>
      </c>
      <c r="E18" s="1">
        <v>10</v>
      </c>
      <c r="F18" s="1">
        <v>12</v>
      </c>
      <c r="H18" s="11">
        <f t="shared" si="1"/>
        <v>10</v>
      </c>
      <c r="I18">
        <f t="shared" si="0"/>
        <v>5</v>
      </c>
      <c r="J18" s="12">
        <f t="shared" si="2"/>
        <v>9.8</v>
      </c>
      <c r="K18" s="13">
        <f t="shared" si="3"/>
        <v>12.59164</v>
      </c>
      <c r="L18" s="13">
        <f t="shared" si="4"/>
        <v>7.0083600000000015</v>
      </c>
      <c r="M18" s="12">
        <f t="shared" si="5"/>
        <v>4.04</v>
      </c>
      <c r="N18" s="13">
        <f t="shared" si="6"/>
        <v>8.5446</v>
      </c>
    </row>
    <row r="19" spans="1:14" ht="13.5">
      <c r="A19" s="1">
        <v>17</v>
      </c>
      <c r="B19" s="1">
        <v>11</v>
      </c>
      <c r="C19" s="1">
        <v>6</v>
      </c>
      <c r="D19" s="1">
        <v>5</v>
      </c>
      <c r="E19" s="1">
        <v>12</v>
      </c>
      <c r="F19" s="1">
        <v>9</v>
      </c>
      <c r="H19" s="11">
        <f t="shared" si="1"/>
        <v>9</v>
      </c>
      <c r="I19">
        <f t="shared" si="0"/>
        <v>7</v>
      </c>
      <c r="J19" s="12">
        <f t="shared" si="2"/>
        <v>9.8</v>
      </c>
      <c r="K19" s="13">
        <f t="shared" si="3"/>
        <v>12.59164</v>
      </c>
      <c r="L19" s="13">
        <f t="shared" si="4"/>
        <v>7.0083600000000015</v>
      </c>
      <c r="M19" s="12">
        <f t="shared" si="5"/>
        <v>4.04</v>
      </c>
      <c r="N19" s="13">
        <f t="shared" si="6"/>
        <v>8.5446</v>
      </c>
    </row>
    <row r="20" spans="1:14" ht="13.5">
      <c r="A20" s="1">
        <v>18</v>
      </c>
      <c r="B20" s="1">
        <v>8</v>
      </c>
      <c r="C20" s="1">
        <v>12</v>
      </c>
      <c r="D20" s="1">
        <v>9</v>
      </c>
      <c r="E20" s="1">
        <v>12</v>
      </c>
      <c r="F20" s="1">
        <v>11</v>
      </c>
      <c r="H20" s="11">
        <f t="shared" si="1"/>
        <v>11</v>
      </c>
      <c r="I20">
        <f t="shared" si="0"/>
        <v>4</v>
      </c>
      <c r="J20" s="12">
        <f t="shared" si="2"/>
        <v>9.8</v>
      </c>
      <c r="K20" s="13">
        <f t="shared" si="3"/>
        <v>12.59164</v>
      </c>
      <c r="L20" s="13">
        <f t="shared" si="4"/>
        <v>7.0083600000000015</v>
      </c>
      <c r="M20" s="12">
        <f t="shared" si="5"/>
        <v>4.04</v>
      </c>
      <c r="N20" s="13">
        <f t="shared" si="6"/>
        <v>8.5446</v>
      </c>
    </row>
    <row r="21" spans="1:14" ht="13.5">
      <c r="A21" s="1">
        <v>19</v>
      </c>
      <c r="B21" s="1">
        <v>11</v>
      </c>
      <c r="C21" s="1">
        <v>9</v>
      </c>
      <c r="D21" s="1">
        <v>10</v>
      </c>
      <c r="E21" s="1">
        <v>8</v>
      </c>
      <c r="F21" s="1">
        <v>10</v>
      </c>
      <c r="H21" s="11">
        <f t="shared" si="1"/>
        <v>10</v>
      </c>
      <c r="I21">
        <f t="shared" si="0"/>
        <v>3</v>
      </c>
      <c r="J21" s="12">
        <f t="shared" si="2"/>
        <v>9.8</v>
      </c>
      <c r="K21" s="13">
        <f t="shared" si="3"/>
        <v>12.59164</v>
      </c>
      <c r="L21" s="13">
        <f t="shared" si="4"/>
        <v>7.0083600000000015</v>
      </c>
      <c r="M21" s="12">
        <f t="shared" si="5"/>
        <v>4.04</v>
      </c>
      <c r="N21" s="13">
        <f t="shared" si="6"/>
        <v>8.5446</v>
      </c>
    </row>
    <row r="22" spans="1:14" ht="13.5">
      <c r="A22" s="1">
        <v>20</v>
      </c>
      <c r="B22" s="1">
        <v>9</v>
      </c>
      <c r="C22" s="1">
        <v>12</v>
      </c>
      <c r="D22" s="1">
        <v>9</v>
      </c>
      <c r="E22" s="1">
        <v>11</v>
      </c>
      <c r="F22" s="1">
        <v>11</v>
      </c>
      <c r="H22" s="11">
        <f t="shared" si="1"/>
        <v>11</v>
      </c>
      <c r="I22">
        <f t="shared" si="0"/>
        <v>3</v>
      </c>
      <c r="J22" s="12">
        <f t="shared" si="2"/>
        <v>9.8</v>
      </c>
      <c r="K22" s="13">
        <f t="shared" si="3"/>
        <v>12.59164</v>
      </c>
      <c r="L22" s="13">
        <f t="shared" si="4"/>
        <v>7.0083600000000015</v>
      </c>
      <c r="M22" s="12">
        <f t="shared" si="5"/>
        <v>4.04</v>
      </c>
      <c r="N22" s="13">
        <f t="shared" si="6"/>
        <v>8.5446</v>
      </c>
    </row>
    <row r="23" spans="1:14" ht="13.5">
      <c r="A23" s="1">
        <v>21</v>
      </c>
      <c r="B23" s="1">
        <v>11</v>
      </c>
      <c r="C23" s="1">
        <v>10</v>
      </c>
      <c r="D23" s="1">
        <v>12</v>
      </c>
      <c r="E23" s="1">
        <v>13</v>
      </c>
      <c r="F23" s="1">
        <v>9</v>
      </c>
      <c r="H23" s="11">
        <f t="shared" si="1"/>
        <v>11</v>
      </c>
      <c r="I23">
        <f t="shared" si="0"/>
        <v>4</v>
      </c>
      <c r="J23" s="12">
        <f t="shared" si="2"/>
        <v>9.8</v>
      </c>
      <c r="K23" s="13">
        <f t="shared" si="3"/>
        <v>12.59164</v>
      </c>
      <c r="L23" s="13">
        <f t="shared" si="4"/>
        <v>7.0083600000000015</v>
      </c>
      <c r="M23" s="12">
        <f t="shared" si="5"/>
        <v>4.04</v>
      </c>
      <c r="N23" s="13">
        <f t="shared" si="6"/>
        <v>8.5446</v>
      </c>
    </row>
    <row r="24" spans="1:14" ht="13.5">
      <c r="A24" s="1">
        <v>22</v>
      </c>
      <c r="B24" s="1">
        <v>9</v>
      </c>
      <c r="C24" s="1">
        <v>10</v>
      </c>
      <c r="D24" s="1">
        <v>10</v>
      </c>
      <c r="E24" s="1">
        <v>9</v>
      </c>
      <c r="F24" s="1">
        <v>8</v>
      </c>
      <c r="H24" s="11">
        <f t="shared" si="1"/>
        <v>9</v>
      </c>
      <c r="I24">
        <f t="shared" si="0"/>
        <v>2</v>
      </c>
      <c r="J24" s="12">
        <f t="shared" si="2"/>
        <v>9.8</v>
      </c>
      <c r="K24" s="13">
        <f t="shared" si="3"/>
        <v>12.59164</v>
      </c>
      <c r="L24" s="13">
        <f t="shared" si="4"/>
        <v>7.0083600000000015</v>
      </c>
      <c r="M24" s="12">
        <f t="shared" si="5"/>
        <v>4.04</v>
      </c>
      <c r="N24" s="13">
        <f t="shared" si="6"/>
        <v>8.5446</v>
      </c>
    </row>
    <row r="25" spans="1:14" ht="13.5">
      <c r="A25" s="1">
        <v>23</v>
      </c>
      <c r="B25" s="1">
        <v>10</v>
      </c>
      <c r="C25" s="1">
        <v>6</v>
      </c>
      <c r="D25" s="1">
        <v>8</v>
      </c>
      <c r="E25" s="1">
        <v>7</v>
      </c>
      <c r="F25" s="1">
        <v>12</v>
      </c>
      <c r="H25" s="11">
        <f t="shared" si="1"/>
        <v>8</v>
      </c>
      <c r="I25">
        <f t="shared" si="0"/>
        <v>6</v>
      </c>
      <c r="J25" s="12">
        <f t="shared" si="2"/>
        <v>9.8</v>
      </c>
      <c r="K25" s="13">
        <f t="shared" si="3"/>
        <v>12.59164</v>
      </c>
      <c r="L25" s="13">
        <f t="shared" si="4"/>
        <v>7.0083600000000015</v>
      </c>
      <c r="M25" s="12">
        <f t="shared" si="5"/>
        <v>4.04</v>
      </c>
      <c r="N25" s="13">
        <f t="shared" si="6"/>
        <v>8.5446</v>
      </c>
    </row>
    <row r="26" spans="1:14" ht="13.5">
      <c r="A26" s="1">
        <v>24</v>
      </c>
      <c r="B26" s="1">
        <v>7</v>
      </c>
      <c r="C26" s="1">
        <v>10</v>
      </c>
      <c r="D26" s="1">
        <v>9</v>
      </c>
      <c r="E26" s="1">
        <v>12</v>
      </c>
      <c r="F26" s="1">
        <v>11</v>
      </c>
      <c r="H26" s="11">
        <f t="shared" si="1"/>
        <v>10</v>
      </c>
      <c r="I26">
        <f t="shared" si="0"/>
        <v>5</v>
      </c>
      <c r="J26" s="12">
        <f t="shared" si="2"/>
        <v>9.8</v>
      </c>
      <c r="K26" s="13">
        <f t="shared" si="3"/>
        <v>12.59164</v>
      </c>
      <c r="L26" s="13">
        <f t="shared" si="4"/>
        <v>7.0083600000000015</v>
      </c>
      <c r="M26" s="12">
        <f t="shared" si="5"/>
        <v>4.04</v>
      </c>
      <c r="N26" s="13">
        <f t="shared" si="6"/>
        <v>8.5446</v>
      </c>
    </row>
    <row r="27" spans="1:14" ht="13.5">
      <c r="A27" s="4">
        <v>25</v>
      </c>
      <c r="B27" s="4">
        <v>8</v>
      </c>
      <c r="C27" s="4">
        <v>12</v>
      </c>
      <c r="D27" s="4">
        <v>10</v>
      </c>
      <c r="E27" s="4">
        <v>9</v>
      </c>
      <c r="F27" s="4">
        <v>8</v>
      </c>
      <c r="H27" s="11">
        <f t="shared" si="1"/>
        <v>9</v>
      </c>
      <c r="I27">
        <f t="shared" si="0"/>
        <v>4</v>
      </c>
      <c r="J27" s="12">
        <f t="shared" si="2"/>
        <v>9.8</v>
      </c>
      <c r="K27" s="13">
        <f t="shared" si="3"/>
        <v>12.59164</v>
      </c>
      <c r="L27" s="13">
        <f t="shared" si="4"/>
        <v>7.0083600000000015</v>
      </c>
      <c r="M27" s="12">
        <f t="shared" si="5"/>
        <v>4.04</v>
      </c>
      <c r="N27" s="13">
        <f t="shared" si="6"/>
        <v>8.5446</v>
      </c>
    </row>
    <row r="28" spans="1:6" ht="13.5">
      <c r="A28" s="1"/>
      <c r="B28" s="1"/>
      <c r="C28" s="1"/>
      <c r="D28" s="1"/>
      <c r="E28" s="1"/>
      <c r="F28" s="1"/>
    </row>
  </sheetData>
  <mergeCells count="3">
    <mergeCell ref="J1:L1"/>
    <mergeCell ref="M1:O1"/>
    <mergeCell ref="P1:S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="85" zoomScaleNormal="85" workbookViewId="0" topLeftCell="A1">
      <selection activeCell="N24" sqref="N24"/>
    </sheetView>
  </sheetViews>
  <sheetFormatPr defaultColWidth="8.88671875" defaultRowHeight="13.5"/>
  <cols>
    <col min="1" max="1" width="5.6640625" style="0" customWidth="1"/>
    <col min="2" max="2" width="6.5546875" style="0" customWidth="1"/>
    <col min="3" max="3" width="6.77734375" style="0" customWidth="1"/>
    <col min="4" max="4" width="6.5546875" style="0" customWidth="1"/>
    <col min="5" max="5" width="6.88671875" style="0" customWidth="1"/>
    <col min="6" max="6" width="6.77734375" style="0" customWidth="1"/>
    <col min="7" max="7" width="8.77734375" style="0" customWidth="1"/>
    <col min="8" max="8" width="6.88671875" style="0" customWidth="1"/>
    <col min="9" max="9" width="7.21484375" style="0" customWidth="1"/>
    <col min="10" max="10" width="6.99609375" style="0" customWidth="1"/>
    <col min="11" max="12" width="6.88671875" style="0" customWidth="1"/>
  </cols>
  <sheetData>
    <row r="1" spans="1:12" ht="13.5">
      <c r="A1" s="30" t="s">
        <v>47</v>
      </c>
      <c r="B1" s="40" t="s">
        <v>49</v>
      </c>
      <c r="C1" s="41"/>
      <c r="D1" s="42"/>
      <c r="E1" s="40" t="s">
        <v>30</v>
      </c>
      <c r="F1" s="42"/>
      <c r="G1" s="43" t="s">
        <v>32</v>
      </c>
      <c r="H1" s="44"/>
      <c r="I1" s="44"/>
      <c r="J1" s="44"/>
      <c r="K1" s="44"/>
      <c r="L1" s="45"/>
    </row>
    <row r="2" spans="1:12" ht="13.5">
      <c r="A2" s="31" t="s">
        <v>48</v>
      </c>
      <c r="B2" s="40" t="s">
        <v>50</v>
      </c>
      <c r="C2" s="41"/>
      <c r="D2" s="42"/>
      <c r="E2" s="40" t="s">
        <v>50</v>
      </c>
      <c r="F2" s="42"/>
      <c r="G2" s="40" t="s">
        <v>37</v>
      </c>
      <c r="H2" s="42"/>
      <c r="I2" s="40" t="s">
        <v>40</v>
      </c>
      <c r="J2" s="41"/>
      <c r="K2" s="41"/>
      <c r="L2" s="42"/>
    </row>
    <row r="3" spans="1:12" ht="16.5">
      <c r="A3" s="8" t="s">
        <v>20</v>
      </c>
      <c r="B3" s="8" t="s">
        <v>33</v>
      </c>
      <c r="C3" s="8" t="s">
        <v>34</v>
      </c>
      <c r="D3" s="8" t="s">
        <v>35</v>
      </c>
      <c r="E3" s="8" t="s">
        <v>36</v>
      </c>
      <c r="F3" s="8" t="s">
        <v>38</v>
      </c>
      <c r="G3" s="8" t="s">
        <v>39</v>
      </c>
      <c r="H3" s="8" t="s">
        <v>41</v>
      </c>
      <c r="I3" s="8" t="s">
        <v>42</v>
      </c>
      <c r="J3" s="8" t="s">
        <v>43</v>
      </c>
      <c r="K3" s="8" t="s">
        <v>44</v>
      </c>
      <c r="L3" s="8" t="s">
        <v>45</v>
      </c>
    </row>
    <row r="4" spans="1:12" ht="13.5">
      <c r="A4" s="14">
        <v>2</v>
      </c>
      <c r="B4" s="17">
        <v>2.121</v>
      </c>
      <c r="C4" s="6">
        <v>3.76</v>
      </c>
      <c r="D4" s="17">
        <v>1.88</v>
      </c>
      <c r="E4" s="6">
        <v>1</v>
      </c>
      <c r="F4" s="17">
        <v>1.88</v>
      </c>
      <c r="G4" s="6">
        <v>1.128</v>
      </c>
      <c r="H4" s="21">
        <v>0.853</v>
      </c>
      <c r="I4" s="22">
        <v>0</v>
      </c>
      <c r="J4" s="23">
        <v>3.686</v>
      </c>
      <c r="K4" s="24">
        <v>0</v>
      </c>
      <c r="L4" s="23">
        <v>3.267</v>
      </c>
    </row>
    <row r="5" spans="1:12" ht="13.5">
      <c r="A5" s="16">
        <v>3</v>
      </c>
      <c r="B5" s="18">
        <v>1.732</v>
      </c>
      <c r="C5" s="6">
        <v>2.394</v>
      </c>
      <c r="D5" s="18">
        <v>1.023</v>
      </c>
      <c r="E5" s="6">
        <v>1.16</v>
      </c>
      <c r="F5" s="18">
        <v>1.187</v>
      </c>
      <c r="G5" s="6">
        <v>1.693</v>
      </c>
      <c r="H5" s="25">
        <v>0.888</v>
      </c>
      <c r="I5" s="24">
        <v>0</v>
      </c>
      <c r="J5" s="26">
        <v>4.358</v>
      </c>
      <c r="K5" s="24">
        <v>0</v>
      </c>
      <c r="L5" s="26">
        <v>2.575</v>
      </c>
    </row>
    <row r="6" spans="1:12" ht="13.5">
      <c r="A6" s="16">
        <v>4</v>
      </c>
      <c r="B6" s="18">
        <v>1.5</v>
      </c>
      <c r="C6" s="6">
        <v>1.88</v>
      </c>
      <c r="D6" s="18">
        <v>0.729</v>
      </c>
      <c r="E6" s="6">
        <v>1.092</v>
      </c>
      <c r="F6" s="18">
        <v>0.796</v>
      </c>
      <c r="G6" s="6">
        <v>2.059</v>
      </c>
      <c r="H6" s="25">
        <v>0.88</v>
      </c>
      <c r="I6" s="24">
        <v>0</v>
      </c>
      <c r="J6" s="26">
        <v>4.698</v>
      </c>
      <c r="K6" s="24">
        <v>0</v>
      </c>
      <c r="L6" s="26">
        <v>2.282</v>
      </c>
    </row>
    <row r="7" spans="1:12" ht="13.5">
      <c r="A7" s="16">
        <v>5</v>
      </c>
      <c r="B7" s="18">
        <v>1.342</v>
      </c>
      <c r="C7" s="6">
        <v>1.596</v>
      </c>
      <c r="D7" s="18">
        <v>0.577</v>
      </c>
      <c r="E7" s="6">
        <v>1.198</v>
      </c>
      <c r="F7" s="18">
        <v>0.691</v>
      </c>
      <c r="G7" s="6">
        <v>2.326</v>
      </c>
      <c r="H7" s="25">
        <v>0.864</v>
      </c>
      <c r="I7" s="24">
        <v>0</v>
      </c>
      <c r="J7" s="26">
        <v>4.918</v>
      </c>
      <c r="K7" s="24">
        <v>0</v>
      </c>
      <c r="L7" s="26">
        <v>2.115</v>
      </c>
    </row>
    <row r="8" spans="1:12" ht="13.5">
      <c r="A8" s="16">
        <v>6</v>
      </c>
      <c r="B8" s="18">
        <v>1.225</v>
      </c>
      <c r="C8" s="6">
        <v>1.41</v>
      </c>
      <c r="D8" s="18">
        <v>0.483</v>
      </c>
      <c r="E8" s="6">
        <v>1.135</v>
      </c>
      <c r="F8" s="18">
        <v>0.549</v>
      </c>
      <c r="G8" s="6">
        <v>2.534</v>
      </c>
      <c r="H8" s="25">
        <v>0.848</v>
      </c>
      <c r="I8" s="24">
        <v>0</v>
      </c>
      <c r="J8" s="26">
        <v>5.078</v>
      </c>
      <c r="K8" s="24">
        <v>0</v>
      </c>
      <c r="L8" s="26">
        <v>2.004</v>
      </c>
    </row>
    <row r="9" spans="1:12" ht="13.5">
      <c r="A9" s="16">
        <v>7</v>
      </c>
      <c r="B9" s="18">
        <v>1.134</v>
      </c>
      <c r="C9" s="6">
        <v>1.277</v>
      </c>
      <c r="D9" s="18">
        <v>0.419</v>
      </c>
      <c r="E9" s="6">
        <v>1.214</v>
      </c>
      <c r="F9" s="18">
        <v>0.509</v>
      </c>
      <c r="G9" s="6">
        <v>2.704</v>
      </c>
      <c r="H9" s="25">
        <v>0.833</v>
      </c>
      <c r="I9" s="24">
        <v>0.205</v>
      </c>
      <c r="J9" s="26">
        <v>5.203</v>
      </c>
      <c r="K9" s="24">
        <v>0.076</v>
      </c>
      <c r="L9" s="26">
        <v>1.924</v>
      </c>
    </row>
    <row r="10" spans="1:12" ht="13.5">
      <c r="A10" s="16">
        <v>8</v>
      </c>
      <c r="B10" s="18">
        <v>1.061</v>
      </c>
      <c r="C10" s="6">
        <v>1.175</v>
      </c>
      <c r="D10" s="18">
        <v>0.373</v>
      </c>
      <c r="E10" s="6">
        <v>1.16</v>
      </c>
      <c r="F10" s="18">
        <v>0.432</v>
      </c>
      <c r="G10" s="6">
        <v>2.847</v>
      </c>
      <c r="H10" s="25">
        <v>0.82</v>
      </c>
      <c r="I10" s="24">
        <v>0.387</v>
      </c>
      <c r="J10" s="26">
        <v>5.307</v>
      </c>
      <c r="K10" s="24">
        <v>0.136</v>
      </c>
      <c r="L10" s="26">
        <v>1.864</v>
      </c>
    </row>
    <row r="11" spans="1:12" ht="13.5">
      <c r="A11" s="16">
        <v>9</v>
      </c>
      <c r="B11" s="18">
        <v>1</v>
      </c>
      <c r="C11" s="6">
        <v>1.094</v>
      </c>
      <c r="D11" s="18">
        <v>0.337</v>
      </c>
      <c r="E11" s="6">
        <v>1.223</v>
      </c>
      <c r="F11" s="18">
        <v>0.412</v>
      </c>
      <c r="G11" s="6">
        <v>2.97</v>
      </c>
      <c r="H11" s="25">
        <v>0.808</v>
      </c>
      <c r="I11" s="24">
        <v>0.546</v>
      </c>
      <c r="J11" s="26">
        <v>5.394</v>
      </c>
      <c r="K11" s="24">
        <v>0.184</v>
      </c>
      <c r="L11" s="26">
        <v>1.816</v>
      </c>
    </row>
    <row r="12" spans="1:12" ht="13.5">
      <c r="A12" s="15">
        <v>10</v>
      </c>
      <c r="B12" s="19">
        <v>0.949</v>
      </c>
      <c r="C12" s="20">
        <v>1.028</v>
      </c>
      <c r="D12" s="19">
        <v>0.308</v>
      </c>
      <c r="E12" s="20">
        <v>1.176</v>
      </c>
      <c r="F12" s="19">
        <v>0.363</v>
      </c>
      <c r="G12" s="20">
        <v>3.078</v>
      </c>
      <c r="H12" s="27">
        <v>0.797</v>
      </c>
      <c r="I12" s="28">
        <v>0.687</v>
      </c>
      <c r="J12" s="29">
        <v>5.469</v>
      </c>
      <c r="K12" s="28">
        <v>0.223</v>
      </c>
      <c r="L12" s="29">
        <v>1.777</v>
      </c>
    </row>
    <row r="16" ht="13.5">
      <c r="H16" t="s">
        <v>19</v>
      </c>
    </row>
  </sheetData>
  <mergeCells count="7">
    <mergeCell ref="B2:D2"/>
    <mergeCell ref="E2:F2"/>
    <mergeCell ref="G2:H2"/>
    <mergeCell ref="B1:D1"/>
    <mergeCell ref="E1:F1"/>
    <mergeCell ref="G1:L1"/>
    <mergeCell ref="I2:L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8"/>
  <sheetViews>
    <sheetView zoomScale="83" zoomScaleNormal="83" workbookViewId="0" topLeftCell="H1">
      <selection activeCell="N3" sqref="N3"/>
    </sheetView>
  </sheetViews>
  <sheetFormatPr defaultColWidth="8.88671875" defaultRowHeight="13.5"/>
  <sheetData>
    <row r="1" spans="1:20" ht="13.5">
      <c r="A1" t="s">
        <v>25</v>
      </c>
      <c r="C1" t="s">
        <v>6</v>
      </c>
      <c r="E1">
        <v>5</v>
      </c>
      <c r="J1" s="37" t="s">
        <v>29</v>
      </c>
      <c r="K1" s="37"/>
      <c r="L1" s="37"/>
      <c r="M1" s="39" t="s">
        <v>18</v>
      </c>
      <c r="N1" s="39"/>
      <c r="O1" s="39"/>
      <c r="P1" s="38" t="s">
        <v>22</v>
      </c>
      <c r="Q1" s="38"/>
      <c r="R1" s="38"/>
      <c r="S1" s="38"/>
      <c r="T1" s="10"/>
    </row>
    <row r="2" spans="1:19" ht="17.25" thickBot="1">
      <c r="A2" s="2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2"/>
      <c r="H2" s="5" t="s">
        <v>26</v>
      </c>
      <c r="I2" s="5" t="s">
        <v>14</v>
      </c>
      <c r="J2" s="5" t="s">
        <v>15</v>
      </c>
      <c r="K2" s="5" t="s">
        <v>16</v>
      </c>
      <c r="L2" s="5" t="s">
        <v>17</v>
      </c>
      <c r="M2" s="5" t="s">
        <v>15</v>
      </c>
      <c r="N2" s="5" t="s">
        <v>16</v>
      </c>
      <c r="O2" s="5" t="s">
        <v>17</v>
      </c>
      <c r="P2" s="8" t="s">
        <v>20</v>
      </c>
      <c r="Q2" s="8" t="s">
        <v>27</v>
      </c>
      <c r="R2" s="8" t="s">
        <v>23</v>
      </c>
      <c r="S2" s="8" t="s">
        <v>24</v>
      </c>
    </row>
    <row r="3" spans="1:19" ht="13.5">
      <c r="A3" s="1">
        <v>1</v>
      </c>
      <c r="B3" s="1">
        <v>11</v>
      </c>
      <c r="C3" s="1">
        <v>10</v>
      </c>
      <c r="D3" s="1">
        <v>8</v>
      </c>
      <c r="E3" s="1">
        <v>10</v>
      </c>
      <c r="F3" s="1">
        <v>12</v>
      </c>
      <c r="H3" s="11">
        <f>MEDIAN(B3:F3)</f>
        <v>10</v>
      </c>
      <c r="I3">
        <f aca="true" t="shared" si="0" ref="I3:I27">MAX(B3:F3)-MIN(B3:F3)</f>
        <v>4</v>
      </c>
      <c r="J3" s="12">
        <f>AVERAGE(H3:H27)</f>
        <v>9.8</v>
      </c>
      <c r="K3" s="13">
        <f>J3+Q6*M3</f>
        <v>12.59164</v>
      </c>
      <c r="L3" s="13">
        <f>J3-Q6*M3</f>
        <v>7.0083600000000015</v>
      </c>
      <c r="M3" s="12">
        <f>AVERAGE(I3:I27)</f>
        <v>4.04</v>
      </c>
      <c r="N3" s="13">
        <f>S6*M3</f>
        <v>8.5446</v>
      </c>
      <c r="P3" s="8">
        <v>2</v>
      </c>
      <c r="Q3" s="9">
        <v>1.88</v>
      </c>
      <c r="R3" s="8"/>
      <c r="S3" s="8">
        <v>3.267</v>
      </c>
    </row>
    <row r="4" spans="1:19" ht="13.5">
      <c r="A4" s="1">
        <v>2</v>
      </c>
      <c r="B4" s="1">
        <v>9</v>
      </c>
      <c r="C4" s="1">
        <v>10</v>
      </c>
      <c r="D4" s="1">
        <v>8</v>
      </c>
      <c r="E4" s="1">
        <v>11</v>
      </c>
      <c r="F4" s="1">
        <v>9</v>
      </c>
      <c r="H4" s="11">
        <f aca="true" t="shared" si="1" ref="H4:H27">MEDIAN(B4:F4)</f>
        <v>9</v>
      </c>
      <c r="I4">
        <f t="shared" si="0"/>
        <v>3</v>
      </c>
      <c r="J4" s="12"/>
      <c r="K4" s="13"/>
      <c r="L4" s="13"/>
      <c r="M4" s="12"/>
      <c r="N4" s="13"/>
      <c r="P4" s="8">
        <v>3</v>
      </c>
      <c r="Q4" s="8">
        <v>1.187</v>
      </c>
      <c r="R4" s="8"/>
      <c r="S4" s="8">
        <v>2.575</v>
      </c>
    </row>
    <row r="5" spans="1:19" ht="13.5">
      <c r="A5" s="1">
        <v>3</v>
      </c>
      <c r="B5" s="1">
        <v>11</v>
      </c>
      <c r="C5" s="1">
        <v>6</v>
      </c>
      <c r="D5" s="1">
        <v>9</v>
      </c>
      <c r="E5" s="1">
        <v>11</v>
      </c>
      <c r="F5" s="1">
        <v>12</v>
      </c>
      <c r="H5" s="11">
        <f t="shared" si="1"/>
        <v>11</v>
      </c>
      <c r="I5">
        <f t="shared" si="0"/>
        <v>6</v>
      </c>
      <c r="J5" s="12"/>
      <c r="K5" s="13"/>
      <c r="L5" s="13"/>
      <c r="M5" s="12"/>
      <c r="N5" s="13"/>
      <c r="P5" s="8">
        <v>4</v>
      </c>
      <c r="Q5" s="8">
        <v>0.796</v>
      </c>
      <c r="R5" s="8"/>
      <c r="S5" s="8">
        <v>2.282</v>
      </c>
    </row>
    <row r="6" spans="1:19" ht="13.5">
      <c r="A6" s="1">
        <v>4</v>
      </c>
      <c r="B6" s="1">
        <v>9</v>
      </c>
      <c r="C6" s="1">
        <v>13</v>
      </c>
      <c r="D6" s="1">
        <v>9</v>
      </c>
      <c r="E6" s="1">
        <v>10</v>
      </c>
      <c r="F6" s="1">
        <v>11</v>
      </c>
      <c r="H6" s="11">
        <f t="shared" si="1"/>
        <v>10</v>
      </c>
      <c r="I6">
        <f t="shared" si="0"/>
        <v>4</v>
      </c>
      <c r="J6" s="12"/>
      <c r="K6" s="13"/>
      <c r="L6" s="13"/>
      <c r="M6" s="12"/>
      <c r="N6" s="13"/>
      <c r="P6" s="8">
        <v>5</v>
      </c>
      <c r="Q6" s="8">
        <v>0.691</v>
      </c>
      <c r="R6" s="8"/>
      <c r="S6" s="8">
        <v>2.115</v>
      </c>
    </row>
    <row r="7" spans="1:19" ht="13.5">
      <c r="A7" s="1">
        <v>5</v>
      </c>
      <c r="B7" s="1">
        <v>12</v>
      </c>
      <c r="C7" s="1">
        <v>8</v>
      </c>
      <c r="D7" s="1">
        <v>10</v>
      </c>
      <c r="E7" s="1">
        <v>8</v>
      </c>
      <c r="F7" s="1">
        <v>7</v>
      </c>
      <c r="H7" s="11">
        <f t="shared" si="1"/>
        <v>8</v>
      </c>
      <c r="I7">
        <f t="shared" si="0"/>
        <v>5</v>
      </c>
      <c r="J7" s="12"/>
      <c r="K7" s="13"/>
      <c r="L7" s="13"/>
      <c r="M7" s="12"/>
      <c r="N7" s="13"/>
      <c r="P7" s="8">
        <v>6</v>
      </c>
      <c r="Q7" s="8">
        <v>0.549</v>
      </c>
      <c r="R7" s="8"/>
      <c r="S7" s="8">
        <v>2.004</v>
      </c>
    </row>
    <row r="8" spans="1:19" ht="13.5">
      <c r="A8" s="1">
        <v>6</v>
      </c>
      <c r="B8" s="1">
        <v>11</v>
      </c>
      <c r="C8" s="1">
        <v>11</v>
      </c>
      <c r="D8" s="1">
        <v>12</v>
      </c>
      <c r="E8" s="1">
        <v>9</v>
      </c>
      <c r="F8" s="1">
        <v>12</v>
      </c>
      <c r="H8" s="11">
        <f t="shared" si="1"/>
        <v>11</v>
      </c>
      <c r="I8">
        <f t="shared" si="0"/>
        <v>3</v>
      </c>
      <c r="J8" s="12"/>
      <c r="K8" s="13"/>
      <c r="L8" s="13"/>
      <c r="M8" s="12"/>
      <c r="N8" s="13"/>
      <c r="P8" s="8">
        <v>7</v>
      </c>
      <c r="Q8" s="8">
        <v>0.509</v>
      </c>
      <c r="R8" s="8">
        <v>0.076</v>
      </c>
      <c r="S8" s="8">
        <v>1.924</v>
      </c>
    </row>
    <row r="9" spans="1:19" ht="13.5">
      <c r="A9" s="1">
        <v>7</v>
      </c>
      <c r="B9" s="1">
        <v>9</v>
      </c>
      <c r="C9" s="1">
        <v>10</v>
      </c>
      <c r="D9" s="1">
        <v>10</v>
      </c>
      <c r="E9" s="1">
        <v>11</v>
      </c>
      <c r="F9" s="1">
        <v>9</v>
      </c>
      <c r="H9" s="11">
        <f t="shared" si="1"/>
        <v>10</v>
      </c>
      <c r="I9">
        <f t="shared" si="0"/>
        <v>2</v>
      </c>
      <c r="J9" s="12"/>
      <c r="K9" s="13"/>
      <c r="L9" s="13"/>
      <c r="M9" s="12"/>
      <c r="N9" s="13"/>
      <c r="P9" s="8">
        <v>8</v>
      </c>
      <c r="Q9" s="8">
        <v>0.432</v>
      </c>
      <c r="R9" s="8">
        <v>0.136</v>
      </c>
      <c r="S9" s="8">
        <v>1.864</v>
      </c>
    </row>
    <row r="10" spans="1:19" ht="13.5">
      <c r="A10" s="1">
        <v>8</v>
      </c>
      <c r="B10" s="1">
        <v>12</v>
      </c>
      <c r="C10" s="1">
        <v>13</v>
      </c>
      <c r="D10" s="1">
        <v>14</v>
      </c>
      <c r="E10" s="1">
        <v>10</v>
      </c>
      <c r="F10" s="1">
        <v>12</v>
      </c>
      <c r="H10" s="11">
        <f t="shared" si="1"/>
        <v>12</v>
      </c>
      <c r="I10">
        <f t="shared" si="0"/>
        <v>4</v>
      </c>
      <c r="J10" s="12"/>
      <c r="K10" s="13"/>
      <c r="L10" s="13"/>
      <c r="M10" s="12"/>
      <c r="N10" s="13"/>
      <c r="P10" s="8">
        <v>9</v>
      </c>
      <c r="Q10" s="8">
        <v>0.412</v>
      </c>
      <c r="R10" s="8">
        <v>0.184</v>
      </c>
      <c r="S10" s="8">
        <v>1.816</v>
      </c>
    </row>
    <row r="11" spans="1:19" ht="13.5">
      <c r="A11" s="1">
        <v>9</v>
      </c>
      <c r="B11" s="1">
        <v>8</v>
      </c>
      <c r="C11" s="1">
        <v>12</v>
      </c>
      <c r="D11" s="1">
        <v>9</v>
      </c>
      <c r="E11" s="1">
        <v>9</v>
      </c>
      <c r="F11" s="1">
        <v>11</v>
      </c>
      <c r="H11" s="11">
        <f t="shared" si="1"/>
        <v>9</v>
      </c>
      <c r="I11">
        <f t="shared" si="0"/>
        <v>4</v>
      </c>
      <c r="J11" s="12"/>
      <c r="K11" s="13"/>
      <c r="L11" s="13"/>
      <c r="M11" s="12"/>
      <c r="N11" s="13"/>
      <c r="P11" s="8">
        <v>10</v>
      </c>
      <c r="Q11" s="8">
        <v>0.363</v>
      </c>
      <c r="R11" s="8">
        <v>0.223</v>
      </c>
      <c r="S11" s="8">
        <v>1.777</v>
      </c>
    </row>
    <row r="12" spans="1:14" ht="13.5">
      <c r="A12" s="1">
        <v>10</v>
      </c>
      <c r="B12" s="1">
        <v>8</v>
      </c>
      <c r="C12" s="1">
        <v>10</v>
      </c>
      <c r="D12" s="1">
        <v>8</v>
      </c>
      <c r="E12" s="1">
        <v>11</v>
      </c>
      <c r="F12" s="1">
        <v>10</v>
      </c>
      <c r="H12" s="11">
        <f t="shared" si="1"/>
        <v>10</v>
      </c>
      <c r="I12">
        <f t="shared" si="0"/>
        <v>3</v>
      </c>
      <c r="J12" s="12"/>
      <c r="K12" s="13"/>
      <c r="L12" s="13"/>
      <c r="M12" s="12"/>
      <c r="N12" s="13"/>
    </row>
    <row r="13" spans="1:14" ht="13.5">
      <c r="A13" s="1">
        <v>11</v>
      </c>
      <c r="B13" s="1">
        <v>14</v>
      </c>
      <c r="C13" s="1">
        <v>8</v>
      </c>
      <c r="D13" s="1">
        <v>13</v>
      </c>
      <c r="E13" s="1">
        <v>10</v>
      </c>
      <c r="F13" s="1">
        <v>11</v>
      </c>
      <c r="H13" s="11">
        <f t="shared" si="1"/>
        <v>11</v>
      </c>
      <c r="I13">
        <f t="shared" si="0"/>
        <v>6</v>
      </c>
      <c r="J13" s="12"/>
      <c r="K13" s="13"/>
      <c r="L13" s="13"/>
      <c r="M13" s="12"/>
      <c r="N13" s="13"/>
    </row>
    <row r="14" spans="1:14" ht="13.5">
      <c r="A14" s="1">
        <v>12</v>
      </c>
      <c r="B14" s="1">
        <v>8</v>
      </c>
      <c r="C14" s="1">
        <v>12</v>
      </c>
      <c r="D14" s="1">
        <v>8</v>
      </c>
      <c r="E14" s="1">
        <v>7</v>
      </c>
      <c r="F14" s="1">
        <v>9</v>
      </c>
      <c r="H14" s="11">
        <f t="shared" si="1"/>
        <v>8</v>
      </c>
      <c r="I14">
        <f t="shared" si="0"/>
        <v>5</v>
      </c>
      <c r="J14" s="12"/>
      <c r="K14" s="13"/>
      <c r="L14" s="13"/>
      <c r="M14" s="12"/>
      <c r="N14" s="13"/>
    </row>
    <row r="15" spans="1:14" ht="13.5">
      <c r="A15" s="1">
        <v>13</v>
      </c>
      <c r="B15" s="1">
        <v>12</v>
      </c>
      <c r="C15" s="1">
        <v>11</v>
      </c>
      <c r="D15" s="1">
        <v>10</v>
      </c>
      <c r="E15" s="1">
        <v>10</v>
      </c>
      <c r="F15" s="1">
        <v>12</v>
      </c>
      <c r="H15" s="11">
        <f t="shared" si="1"/>
        <v>11</v>
      </c>
      <c r="I15">
        <f t="shared" si="0"/>
        <v>2</v>
      </c>
      <c r="J15" s="12"/>
      <c r="K15" s="13"/>
      <c r="L15" s="13"/>
      <c r="M15" s="12"/>
      <c r="N15" s="13"/>
    </row>
    <row r="16" spans="1:14" ht="13.5">
      <c r="A16" s="1">
        <v>14</v>
      </c>
      <c r="B16" s="1">
        <v>9</v>
      </c>
      <c r="C16" s="1">
        <v>11</v>
      </c>
      <c r="D16" s="1">
        <v>9</v>
      </c>
      <c r="E16" s="1">
        <v>7</v>
      </c>
      <c r="F16" s="1">
        <v>8</v>
      </c>
      <c r="H16" s="11">
        <f t="shared" si="1"/>
        <v>9</v>
      </c>
      <c r="I16">
        <f t="shared" si="0"/>
        <v>4</v>
      </c>
      <c r="J16" s="12"/>
      <c r="K16" s="13"/>
      <c r="L16" s="13"/>
      <c r="M16" s="12"/>
      <c r="N16" s="13"/>
    </row>
    <row r="17" spans="1:14" ht="13.5">
      <c r="A17" s="1">
        <v>15</v>
      </c>
      <c r="B17" s="1">
        <v>10</v>
      </c>
      <c r="C17" s="1">
        <v>8</v>
      </c>
      <c r="D17" s="1">
        <v>7</v>
      </c>
      <c r="E17" s="1">
        <v>7</v>
      </c>
      <c r="F17" s="1">
        <v>8</v>
      </c>
      <c r="H17" s="11">
        <f t="shared" si="1"/>
        <v>8</v>
      </c>
      <c r="I17">
        <f t="shared" si="0"/>
        <v>3</v>
      </c>
      <c r="J17" s="12"/>
      <c r="K17" s="13"/>
      <c r="L17" s="13"/>
      <c r="M17" s="12"/>
      <c r="N17" s="13"/>
    </row>
    <row r="18" spans="1:14" ht="13.5">
      <c r="A18" s="1">
        <v>16</v>
      </c>
      <c r="B18" s="1">
        <v>7</v>
      </c>
      <c r="C18" s="1">
        <v>11</v>
      </c>
      <c r="D18" s="1">
        <v>10</v>
      </c>
      <c r="E18" s="1">
        <v>10</v>
      </c>
      <c r="F18" s="1">
        <v>12</v>
      </c>
      <c r="H18" s="11">
        <f t="shared" si="1"/>
        <v>10</v>
      </c>
      <c r="I18">
        <f t="shared" si="0"/>
        <v>5</v>
      </c>
      <c r="J18" s="12"/>
      <c r="K18" s="13"/>
      <c r="L18" s="13"/>
      <c r="M18" s="12"/>
      <c r="N18" s="13"/>
    </row>
    <row r="19" spans="1:14" ht="13.5">
      <c r="A19" s="1">
        <v>17</v>
      </c>
      <c r="B19" s="1">
        <v>11</v>
      </c>
      <c r="C19" s="1">
        <v>6</v>
      </c>
      <c r="D19" s="1">
        <v>5</v>
      </c>
      <c r="E19" s="1">
        <v>12</v>
      </c>
      <c r="F19" s="1">
        <v>9</v>
      </c>
      <c r="H19" s="11">
        <f t="shared" si="1"/>
        <v>9</v>
      </c>
      <c r="I19">
        <f t="shared" si="0"/>
        <v>7</v>
      </c>
      <c r="J19" s="12"/>
      <c r="K19" s="13"/>
      <c r="L19" s="13"/>
      <c r="M19" s="12"/>
      <c r="N19" s="13"/>
    </row>
    <row r="20" spans="1:14" ht="13.5">
      <c r="A20" s="1">
        <v>18</v>
      </c>
      <c r="B20" s="1">
        <v>8</v>
      </c>
      <c r="C20" s="1">
        <v>12</v>
      </c>
      <c r="D20" s="1">
        <v>9</v>
      </c>
      <c r="E20" s="1">
        <v>12</v>
      </c>
      <c r="F20" s="1">
        <v>11</v>
      </c>
      <c r="H20" s="11">
        <f t="shared" si="1"/>
        <v>11</v>
      </c>
      <c r="I20">
        <f t="shared" si="0"/>
        <v>4</v>
      </c>
      <c r="J20" s="12"/>
      <c r="K20" s="13"/>
      <c r="L20" s="13"/>
      <c r="M20" s="12"/>
      <c r="N20" s="13"/>
    </row>
    <row r="21" spans="1:14" ht="13.5">
      <c r="A21" s="1">
        <v>19</v>
      </c>
      <c r="B21" s="1">
        <v>11</v>
      </c>
      <c r="C21" s="1">
        <v>9</v>
      </c>
      <c r="D21" s="1">
        <v>10</v>
      </c>
      <c r="E21" s="1">
        <v>8</v>
      </c>
      <c r="F21" s="1">
        <v>10</v>
      </c>
      <c r="H21" s="11">
        <f t="shared" si="1"/>
        <v>10</v>
      </c>
      <c r="I21">
        <f t="shared" si="0"/>
        <v>3</v>
      </c>
      <c r="J21" s="12"/>
      <c r="K21" s="13"/>
      <c r="L21" s="13"/>
      <c r="M21" s="12"/>
      <c r="N21" s="13"/>
    </row>
    <row r="22" spans="1:14" ht="13.5">
      <c r="A22" s="1">
        <v>20</v>
      </c>
      <c r="B22" s="1">
        <v>9</v>
      </c>
      <c r="C22" s="1">
        <v>12</v>
      </c>
      <c r="D22" s="1">
        <v>9</v>
      </c>
      <c r="E22" s="1">
        <v>11</v>
      </c>
      <c r="F22" s="1">
        <v>11</v>
      </c>
      <c r="H22" s="11">
        <f t="shared" si="1"/>
        <v>11</v>
      </c>
      <c r="I22">
        <f t="shared" si="0"/>
        <v>3</v>
      </c>
      <c r="J22" s="12"/>
      <c r="K22" s="13"/>
      <c r="L22" s="13"/>
      <c r="M22" s="12"/>
      <c r="N22" s="13"/>
    </row>
    <row r="23" spans="1:14" ht="13.5">
      <c r="A23" s="1">
        <v>21</v>
      </c>
      <c r="B23" s="1">
        <v>11</v>
      </c>
      <c r="C23" s="1">
        <v>10</v>
      </c>
      <c r="D23" s="1">
        <v>12</v>
      </c>
      <c r="E23" s="1">
        <v>13</v>
      </c>
      <c r="F23" s="1">
        <v>9</v>
      </c>
      <c r="H23" s="11">
        <f t="shared" si="1"/>
        <v>11</v>
      </c>
      <c r="I23">
        <f t="shared" si="0"/>
        <v>4</v>
      </c>
      <c r="J23" s="12"/>
      <c r="K23" s="13"/>
      <c r="L23" s="13"/>
      <c r="M23" s="12"/>
      <c r="N23" s="13"/>
    </row>
    <row r="24" spans="1:14" ht="13.5">
      <c r="A24" s="1">
        <v>22</v>
      </c>
      <c r="B24" s="1">
        <v>9</v>
      </c>
      <c r="C24" s="1">
        <v>10</v>
      </c>
      <c r="D24" s="1">
        <v>10</v>
      </c>
      <c r="E24" s="1">
        <v>9</v>
      </c>
      <c r="F24" s="1">
        <v>8</v>
      </c>
      <c r="H24" s="11">
        <f t="shared" si="1"/>
        <v>9</v>
      </c>
      <c r="I24">
        <f t="shared" si="0"/>
        <v>2</v>
      </c>
      <c r="J24" s="12"/>
      <c r="K24" s="13"/>
      <c r="L24" s="13"/>
      <c r="M24" s="12"/>
      <c r="N24" s="13"/>
    </row>
    <row r="25" spans="1:14" ht="13.5">
      <c r="A25" s="1">
        <v>23</v>
      </c>
      <c r="B25" s="1">
        <v>10</v>
      </c>
      <c r="C25" s="1">
        <v>6</v>
      </c>
      <c r="D25" s="1">
        <v>8</v>
      </c>
      <c r="E25" s="1">
        <v>7</v>
      </c>
      <c r="F25" s="1">
        <v>12</v>
      </c>
      <c r="H25" s="11">
        <f t="shared" si="1"/>
        <v>8</v>
      </c>
      <c r="I25">
        <f t="shared" si="0"/>
        <v>6</v>
      </c>
      <c r="J25" s="12"/>
      <c r="K25" s="13"/>
      <c r="L25" s="13"/>
      <c r="M25" s="12"/>
      <c r="N25" s="13"/>
    </row>
    <row r="26" spans="1:14" ht="13.5">
      <c r="A26" s="1">
        <v>24</v>
      </c>
      <c r="B26" s="1">
        <v>7</v>
      </c>
      <c r="C26" s="1">
        <v>10</v>
      </c>
      <c r="D26" s="1">
        <v>9</v>
      </c>
      <c r="E26" s="1">
        <v>12</v>
      </c>
      <c r="F26" s="1">
        <v>11</v>
      </c>
      <c r="H26" s="11">
        <f t="shared" si="1"/>
        <v>10</v>
      </c>
      <c r="I26">
        <f t="shared" si="0"/>
        <v>5</v>
      </c>
      <c r="J26" s="12"/>
      <c r="K26" s="13"/>
      <c r="L26" s="13"/>
      <c r="M26" s="12"/>
      <c r="N26" s="13"/>
    </row>
    <row r="27" spans="1:14" ht="13.5">
      <c r="A27" s="4">
        <v>25</v>
      </c>
      <c r="B27" s="4">
        <v>8</v>
      </c>
      <c r="C27" s="4">
        <v>12</v>
      </c>
      <c r="D27" s="4">
        <v>10</v>
      </c>
      <c r="E27" s="4">
        <v>9</v>
      </c>
      <c r="F27" s="4">
        <v>8</v>
      </c>
      <c r="H27" s="11">
        <f t="shared" si="1"/>
        <v>9</v>
      </c>
      <c r="I27">
        <f t="shared" si="0"/>
        <v>4</v>
      </c>
      <c r="J27" s="12"/>
      <c r="K27" s="13"/>
      <c r="L27" s="13"/>
      <c r="M27" s="12"/>
      <c r="N27" s="13"/>
    </row>
    <row r="28" spans="1:6" ht="13.5">
      <c r="A28" s="1"/>
      <c r="B28" s="1"/>
      <c r="C28" s="1"/>
      <c r="D28" s="1"/>
      <c r="E28" s="1"/>
      <c r="F28" s="1"/>
    </row>
  </sheetData>
  <mergeCells count="3">
    <mergeCell ref="M1:O1"/>
    <mergeCell ref="P1:S1"/>
    <mergeCell ref="J1:L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="83" zoomScaleNormal="83" workbookViewId="0" topLeftCell="A1">
      <selection activeCell="J14" sqref="J14"/>
    </sheetView>
  </sheetViews>
  <sheetFormatPr defaultColWidth="8.88671875" defaultRowHeight="13.5"/>
  <cols>
    <col min="5" max="5" width="9.3359375" style="0" customWidth="1"/>
    <col min="6" max="6" width="9.4453125" style="0" customWidth="1"/>
    <col min="7" max="7" width="9.21484375" style="0" customWidth="1"/>
  </cols>
  <sheetData>
    <row r="1" spans="1:9" ht="17.25" customHeight="1">
      <c r="A1" t="s">
        <v>51</v>
      </c>
      <c r="D1" s="37" t="s">
        <v>31</v>
      </c>
      <c r="E1" s="37"/>
      <c r="F1" s="37"/>
      <c r="G1" s="37" t="s">
        <v>62</v>
      </c>
      <c r="H1" s="37"/>
      <c r="I1" s="37"/>
    </row>
    <row r="2" spans="1:9" ht="14.25" customHeight="1" thickBot="1">
      <c r="A2" s="2" t="s">
        <v>52</v>
      </c>
      <c r="B2" s="3" t="s">
        <v>54</v>
      </c>
      <c r="C2" s="2" t="s">
        <v>53</v>
      </c>
      <c r="D2" s="33" t="s">
        <v>15</v>
      </c>
      <c r="E2" s="33" t="s">
        <v>16</v>
      </c>
      <c r="F2" s="33" t="s">
        <v>17</v>
      </c>
      <c r="G2" s="33" t="s">
        <v>15</v>
      </c>
      <c r="H2" s="33" t="s">
        <v>16</v>
      </c>
      <c r="I2" s="33" t="s">
        <v>17</v>
      </c>
    </row>
    <row r="3" spans="1:8" ht="13.5">
      <c r="A3" s="1">
        <v>1</v>
      </c>
      <c r="B3" s="32">
        <v>1.01</v>
      </c>
      <c r="D3" s="13">
        <f>AVERAGE(B3:B27)</f>
        <v>1.0112</v>
      </c>
      <c r="E3" s="13">
        <f>D3+2.66*G3</f>
        <v>1.1153833333333336</v>
      </c>
      <c r="F3" s="13">
        <f>D3-2.66*G3</f>
        <v>0.9070166666666667</v>
      </c>
      <c r="G3" s="13">
        <f>AVERAGE(C4:C27)</f>
        <v>0.039166666666666704</v>
      </c>
      <c r="H3" s="13">
        <f>3.27*G3</f>
        <v>0.12807500000000013</v>
      </c>
    </row>
    <row r="4" spans="1:8" ht="13.5">
      <c r="A4" s="1">
        <v>2</v>
      </c>
      <c r="B4" s="32">
        <v>0.98</v>
      </c>
      <c r="C4">
        <f>ABS(B3-B4)</f>
        <v>0.030000000000000027</v>
      </c>
      <c r="D4" s="13">
        <f>D3</f>
        <v>1.0112</v>
      </c>
      <c r="E4" s="13">
        <f>E3</f>
        <v>1.1153833333333336</v>
      </c>
      <c r="F4" s="13">
        <f>F3</f>
        <v>0.9070166666666667</v>
      </c>
      <c r="G4" s="13">
        <f>G3</f>
        <v>0.039166666666666704</v>
      </c>
      <c r="H4" s="13">
        <f>H3</f>
        <v>0.12807500000000013</v>
      </c>
    </row>
    <row r="5" spans="1:8" ht="13.5">
      <c r="A5" s="1">
        <v>3</v>
      </c>
      <c r="B5" s="32">
        <v>1.04</v>
      </c>
      <c r="C5">
        <f aca="true" t="shared" si="0" ref="C5:C27">ABS(B4-B5)</f>
        <v>0.06000000000000005</v>
      </c>
      <c r="D5" s="13">
        <f aca="true" t="shared" si="1" ref="D5:D27">D4</f>
        <v>1.0112</v>
      </c>
      <c r="E5" s="13">
        <f aca="true" t="shared" si="2" ref="E5:E27">E4</f>
        <v>1.1153833333333336</v>
      </c>
      <c r="F5" s="13">
        <f aca="true" t="shared" si="3" ref="F5:F27">F4</f>
        <v>0.9070166666666667</v>
      </c>
      <c r="G5" s="13">
        <f aca="true" t="shared" si="4" ref="G5:G27">G4</f>
        <v>0.039166666666666704</v>
      </c>
      <c r="H5" s="13">
        <f aca="true" t="shared" si="5" ref="H5:H27">H4</f>
        <v>0.12807500000000013</v>
      </c>
    </row>
    <row r="6" spans="1:8" ht="13.5">
      <c r="A6" s="1">
        <v>4</v>
      </c>
      <c r="B6" s="32">
        <v>1.07</v>
      </c>
      <c r="C6">
        <f t="shared" si="0"/>
        <v>0.030000000000000027</v>
      </c>
      <c r="D6" s="13">
        <f t="shared" si="1"/>
        <v>1.0112</v>
      </c>
      <c r="E6" s="13">
        <f t="shared" si="2"/>
        <v>1.1153833333333336</v>
      </c>
      <c r="F6" s="13">
        <f t="shared" si="3"/>
        <v>0.9070166666666667</v>
      </c>
      <c r="G6" s="13">
        <f t="shared" si="4"/>
        <v>0.039166666666666704</v>
      </c>
      <c r="H6" s="13">
        <f t="shared" si="5"/>
        <v>0.12807500000000013</v>
      </c>
    </row>
    <row r="7" spans="1:8" ht="13.5">
      <c r="A7" s="1">
        <v>5</v>
      </c>
      <c r="B7" s="32">
        <v>1.02</v>
      </c>
      <c r="C7">
        <f t="shared" si="0"/>
        <v>0.050000000000000044</v>
      </c>
      <c r="D7" s="13">
        <f t="shared" si="1"/>
        <v>1.0112</v>
      </c>
      <c r="E7" s="13">
        <f t="shared" si="2"/>
        <v>1.1153833333333336</v>
      </c>
      <c r="F7" s="13">
        <f t="shared" si="3"/>
        <v>0.9070166666666667</v>
      </c>
      <c r="G7" s="13">
        <f t="shared" si="4"/>
        <v>0.039166666666666704</v>
      </c>
      <c r="H7" s="13">
        <f t="shared" si="5"/>
        <v>0.12807500000000013</v>
      </c>
    </row>
    <row r="8" spans="1:8" ht="13.5">
      <c r="A8" s="1">
        <v>6</v>
      </c>
      <c r="B8" s="32">
        <v>1.03</v>
      </c>
      <c r="C8">
        <f t="shared" si="0"/>
        <v>0.010000000000000009</v>
      </c>
      <c r="D8" s="13">
        <f t="shared" si="1"/>
        <v>1.0112</v>
      </c>
      <c r="E8" s="13">
        <f t="shared" si="2"/>
        <v>1.1153833333333336</v>
      </c>
      <c r="F8" s="13">
        <f t="shared" si="3"/>
        <v>0.9070166666666667</v>
      </c>
      <c r="G8" s="13">
        <f t="shared" si="4"/>
        <v>0.039166666666666704</v>
      </c>
      <c r="H8" s="13">
        <f t="shared" si="5"/>
        <v>0.12807500000000013</v>
      </c>
    </row>
    <row r="9" spans="1:8" ht="13.5">
      <c r="A9" s="1">
        <v>7</v>
      </c>
      <c r="B9" s="32">
        <v>0.98</v>
      </c>
      <c r="C9">
        <f t="shared" si="0"/>
        <v>0.050000000000000044</v>
      </c>
      <c r="D9" s="13">
        <f t="shared" si="1"/>
        <v>1.0112</v>
      </c>
      <c r="E9" s="13">
        <f t="shared" si="2"/>
        <v>1.1153833333333336</v>
      </c>
      <c r="F9" s="13">
        <f t="shared" si="3"/>
        <v>0.9070166666666667</v>
      </c>
      <c r="G9" s="13">
        <f t="shared" si="4"/>
        <v>0.039166666666666704</v>
      </c>
      <c r="H9" s="13">
        <f t="shared" si="5"/>
        <v>0.12807500000000013</v>
      </c>
    </row>
    <row r="10" spans="1:8" ht="13.5">
      <c r="A10" s="1">
        <v>8</v>
      </c>
      <c r="B10" s="32">
        <v>1.01</v>
      </c>
      <c r="C10">
        <f t="shared" si="0"/>
        <v>0.030000000000000027</v>
      </c>
      <c r="D10" s="13">
        <f t="shared" si="1"/>
        <v>1.0112</v>
      </c>
      <c r="E10" s="13">
        <f t="shared" si="2"/>
        <v>1.1153833333333336</v>
      </c>
      <c r="F10" s="13">
        <f t="shared" si="3"/>
        <v>0.9070166666666667</v>
      </c>
      <c r="G10" s="13">
        <f t="shared" si="4"/>
        <v>0.039166666666666704</v>
      </c>
      <c r="H10" s="13">
        <f t="shared" si="5"/>
        <v>0.12807500000000013</v>
      </c>
    </row>
    <row r="11" spans="1:8" ht="13.5">
      <c r="A11" s="1">
        <v>9</v>
      </c>
      <c r="B11" s="32">
        <v>0.97</v>
      </c>
      <c r="C11">
        <f t="shared" si="0"/>
        <v>0.040000000000000036</v>
      </c>
      <c r="D11" s="13">
        <f t="shared" si="1"/>
        <v>1.0112</v>
      </c>
      <c r="E11" s="13">
        <f t="shared" si="2"/>
        <v>1.1153833333333336</v>
      </c>
      <c r="F11" s="13">
        <f t="shared" si="3"/>
        <v>0.9070166666666667</v>
      </c>
      <c r="G11" s="13">
        <f t="shared" si="4"/>
        <v>0.039166666666666704</v>
      </c>
      <c r="H11" s="13">
        <f t="shared" si="5"/>
        <v>0.12807500000000013</v>
      </c>
    </row>
    <row r="12" spans="1:8" ht="13.5">
      <c r="A12" s="1">
        <v>10</v>
      </c>
      <c r="B12" s="32">
        <v>1.01</v>
      </c>
      <c r="C12">
        <f t="shared" si="0"/>
        <v>0.040000000000000036</v>
      </c>
      <c r="D12" s="13">
        <f t="shared" si="1"/>
        <v>1.0112</v>
      </c>
      <c r="E12" s="13">
        <f t="shared" si="2"/>
        <v>1.1153833333333336</v>
      </c>
      <c r="F12" s="13">
        <f t="shared" si="3"/>
        <v>0.9070166666666667</v>
      </c>
      <c r="G12" s="13">
        <f t="shared" si="4"/>
        <v>0.039166666666666704</v>
      </c>
      <c r="H12" s="13">
        <f t="shared" si="5"/>
        <v>0.12807500000000013</v>
      </c>
    </row>
    <row r="13" spans="1:8" ht="13.5">
      <c r="A13" s="1">
        <v>11</v>
      </c>
      <c r="B13" s="32">
        <v>1.04</v>
      </c>
      <c r="C13">
        <f t="shared" si="0"/>
        <v>0.030000000000000027</v>
      </c>
      <c r="D13" s="13">
        <f t="shared" si="1"/>
        <v>1.0112</v>
      </c>
      <c r="E13" s="13">
        <f t="shared" si="2"/>
        <v>1.1153833333333336</v>
      </c>
      <c r="F13" s="13">
        <f t="shared" si="3"/>
        <v>0.9070166666666667</v>
      </c>
      <c r="G13" s="13">
        <f t="shared" si="4"/>
        <v>0.039166666666666704</v>
      </c>
      <c r="H13" s="13">
        <f t="shared" si="5"/>
        <v>0.12807500000000013</v>
      </c>
    </row>
    <row r="14" spans="1:8" ht="13.5">
      <c r="A14" s="1">
        <v>12</v>
      </c>
      <c r="B14" s="32">
        <v>1.02</v>
      </c>
      <c r="C14">
        <f t="shared" si="0"/>
        <v>0.020000000000000018</v>
      </c>
      <c r="D14" s="13">
        <f t="shared" si="1"/>
        <v>1.0112</v>
      </c>
      <c r="E14" s="13">
        <f t="shared" si="2"/>
        <v>1.1153833333333336</v>
      </c>
      <c r="F14" s="13">
        <f t="shared" si="3"/>
        <v>0.9070166666666667</v>
      </c>
      <c r="G14" s="13">
        <f t="shared" si="4"/>
        <v>0.039166666666666704</v>
      </c>
      <c r="H14" s="13">
        <f t="shared" si="5"/>
        <v>0.12807500000000013</v>
      </c>
    </row>
    <row r="15" spans="1:8" ht="13.5">
      <c r="A15" s="1">
        <v>13</v>
      </c>
      <c r="B15" s="32">
        <v>1.05</v>
      </c>
      <c r="C15">
        <f t="shared" si="0"/>
        <v>0.030000000000000027</v>
      </c>
      <c r="D15" s="13">
        <f t="shared" si="1"/>
        <v>1.0112</v>
      </c>
      <c r="E15" s="13">
        <f t="shared" si="2"/>
        <v>1.1153833333333336</v>
      </c>
      <c r="F15" s="13">
        <f t="shared" si="3"/>
        <v>0.9070166666666667</v>
      </c>
      <c r="G15" s="13">
        <f t="shared" si="4"/>
        <v>0.039166666666666704</v>
      </c>
      <c r="H15" s="13">
        <f t="shared" si="5"/>
        <v>0.12807500000000013</v>
      </c>
    </row>
    <row r="16" spans="1:8" ht="13.5">
      <c r="A16" s="1">
        <v>14</v>
      </c>
      <c r="B16" s="32">
        <v>1</v>
      </c>
      <c r="C16">
        <f t="shared" si="0"/>
        <v>0.050000000000000044</v>
      </c>
      <c r="D16" s="13">
        <f t="shared" si="1"/>
        <v>1.0112</v>
      </c>
      <c r="E16" s="13">
        <f t="shared" si="2"/>
        <v>1.1153833333333336</v>
      </c>
      <c r="F16" s="13">
        <f t="shared" si="3"/>
        <v>0.9070166666666667</v>
      </c>
      <c r="G16" s="13">
        <f t="shared" si="4"/>
        <v>0.039166666666666704</v>
      </c>
      <c r="H16" s="13">
        <f t="shared" si="5"/>
        <v>0.12807500000000013</v>
      </c>
    </row>
    <row r="17" spans="1:8" ht="13.5">
      <c r="A17" s="1">
        <v>15</v>
      </c>
      <c r="B17" s="32">
        <v>0.96</v>
      </c>
      <c r="C17">
        <f t="shared" si="0"/>
        <v>0.040000000000000036</v>
      </c>
      <c r="D17" s="13">
        <f t="shared" si="1"/>
        <v>1.0112</v>
      </c>
      <c r="E17" s="13">
        <f t="shared" si="2"/>
        <v>1.1153833333333336</v>
      </c>
      <c r="F17" s="13">
        <f t="shared" si="3"/>
        <v>0.9070166666666667</v>
      </c>
      <c r="G17" s="13">
        <f t="shared" si="4"/>
        <v>0.039166666666666704</v>
      </c>
      <c r="H17" s="13">
        <f t="shared" si="5"/>
        <v>0.12807500000000013</v>
      </c>
    </row>
    <row r="18" spans="1:8" ht="13.5">
      <c r="A18" s="1">
        <v>16</v>
      </c>
      <c r="B18" s="32">
        <v>0.99</v>
      </c>
      <c r="C18">
        <f t="shared" si="0"/>
        <v>0.030000000000000027</v>
      </c>
      <c r="D18" s="13">
        <f t="shared" si="1"/>
        <v>1.0112</v>
      </c>
      <c r="E18" s="13">
        <f t="shared" si="2"/>
        <v>1.1153833333333336</v>
      </c>
      <c r="F18" s="13">
        <f t="shared" si="3"/>
        <v>0.9070166666666667</v>
      </c>
      <c r="G18" s="13">
        <f t="shared" si="4"/>
        <v>0.039166666666666704</v>
      </c>
      <c r="H18" s="13">
        <f t="shared" si="5"/>
        <v>0.12807500000000013</v>
      </c>
    </row>
    <row r="19" spans="1:8" ht="13.5">
      <c r="A19" s="1">
        <v>17</v>
      </c>
      <c r="B19" s="32">
        <v>1.03</v>
      </c>
      <c r="C19">
        <f t="shared" si="0"/>
        <v>0.040000000000000036</v>
      </c>
      <c r="D19" s="13">
        <f t="shared" si="1"/>
        <v>1.0112</v>
      </c>
      <c r="E19" s="13">
        <f t="shared" si="2"/>
        <v>1.1153833333333336</v>
      </c>
      <c r="F19" s="13">
        <f t="shared" si="3"/>
        <v>0.9070166666666667</v>
      </c>
      <c r="G19" s="13">
        <f t="shared" si="4"/>
        <v>0.039166666666666704</v>
      </c>
      <c r="H19" s="13">
        <f t="shared" si="5"/>
        <v>0.12807500000000013</v>
      </c>
    </row>
    <row r="20" spans="1:8" ht="13.5">
      <c r="A20" s="1">
        <v>18</v>
      </c>
      <c r="B20" s="32">
        <v>1</v>
      </c>
      <c r="C20">
        <f t="shared" si="0"/>
        <v>0.030000000000000027</v>
      </c>
      <c r="D20" s="13">
        <f t="shared" si="1"/>
        <v>1.0112</v>
      </c>
      <c r="E20" s="13">
        <f t="shared" si="2"/>
        <v>1.1153833333333336</v>
      </c>
      <c r="F20" s="13">
        <f t="shared" si="3"/>
        <v>0.9070166666666667</v>
      </c>
      <c r="G20" s="13">
        <f t="shared" si="4"/>
        <v>0.039166666666666704</v>
      </c>
      <c r="H20" s="13">
        <f t="shared" si="5"/>
        <v>0.12807500000000013</v>
      </c>
    </row>
    <row r="21" spans="1:8" ht="13.5">
      <c r="A21" s="1">
        <v>19</v>
      </c>
      <c r="B21" s="32">
        <v>1.06</v>
      </c>
      <c r="C21">
        <f t="shared" si="0"/>
        <v>0.06000000000000005</v>
      </c>
      <c r="D21" s="13">
        <f t="shared" si="1"/>
        <v>1.0112</v>
      </c>
      <c r="E21" s="13">
        <f t="shared" si="2"/>
        <v>1.1153833333333336</v>
      </c>
      <c r="F21" s="13">
        <f t="shared" si="3"/>
        <v>0.9070166666666667</v>
      </c>
      <c r="G21" s="13">
        <f t="shared" si="4"/>
        <v>0.039166666666666704</v>
      </c>
      <c r="H21" s="13">
        <f t="shared" si="5"/>
        <v>0.12807500000000013</v>
      </c>
    </row>
    <row r="22" spans="1:8" ht="13.5">
      <c r="A22" s="1">
        <v>20</v>
      </c>
      <c r="B22" s="32">
        <v>1.02</v>
      </c>
      <c r="C22">
        <f t="shared" si="0"/>
        <v>0.040000000000000036</v>
      </c>
      <c r="D22" s="13">
        <f t="shared" si="1"/>
        <v>1.0112</v>
      </c>
      <c r="E22" s="13">
        <f t="shared" si="2"/>
        <v>1.1153833333333336</v>
      </c>
      <c r="F22" s="13">
        <f t="shared" si="3"/>
        <v>0.9070166666666667</v>
      </c>
      <c r="G22" s="13">
        <f t="shared" si="4"/>
        <v>0.039166666666666704</v>
      </c>
      <c r="H22" s="13">
        <f t="shared" si="5"/>
        <v>0.12807500000000013</v>
      </c>
    </row>
    <row r="23" spans="1:8" ht="13.5">
      <c r="A23" s="1">
        <v>21</v>
      </c>
      <c r="B23" s="32">
        <v>0.98</v>
      </c>
      <c r="C23">
        <f t="shared" si="0"/>
        <v>0.040000000000000036</v>
      </c>
      <c r="D23" s="13">
        <f t="shared" si="1"/>
        <v>1.0112</v>
      </c>
      <c r="E23" s="13">
        <f t="shared" si="2"/>
        <v>1.1153833333333336</v>
      </c>
      <c r="F23" s="13">
        <f t="shared" si="3"/>
        <v>0.9070166666666667</v>
      </c>
      <c r="G23" s="13">
        <f t="shared" si="4"/>
        <v>0.039166666666666704</v>
      </c>
      <c r="H23" s="13">
        <f t="shared" si="5"/>
        <v>0.12807500000000013</v>
      </c>
    </row>
    <row r="24" spans="1:8" ht="13.5">
      <c r="A24" s="1">
        <v>22</v>
      </c>
      <c r="B24" s="32">
        <v>1</v>
      </c>
      <c r="C24">
        <f t="shared" si="0"/>
        <v>0.020000000000000018</v>
      </c>
      <c r="D24" s="13">
        <f t="shared" si="1"/>
        <v>1.0112</v>
      </c>
      <c r="E24" s="13">
        <f t="shared" si="2"/>
        <v>1.1153833333333336</v>
      </c>
      <c r="F24" s="13">
        <f t="shared" si="3"/>
        <v>0.9070166666666667</v>
      </c>
      <c r="G24" s="13">
        <f t="shared" si="4"/>
        <v>0.039166666666666704</v>
      </c>
      <c r="H24" s="13">
        <f t="shared" si="5"/>
        <v>0.12807500000000013</v>
      </c>
    </row>
    <row r="25" spans="1:8" ht="13.5">
      <c r="A25" s="1">
        <v>23</v>
      </c>
      <c r="B25" s="32">
        <v>1.04</v>
      </c>
      <c r="C25">
        <f t="shared" si="0"/>
        <v>0.040000000000000036</v>
      </c>
      <c r="D25" s="13">
        <f t="shared" si="1"/>
        <v>1.0112</v>
      </c>
      <c r="E25" s="13">
        <f t="shared" si="2"/>
        <v>1.1153833333333336</v>
      </c>
      <c r="F25" s="13">
        <f t="shared" si="3"/>
        <v>0.9070166666666667</v>
      </c>
      <c r="G25" s="13">
        <f t="shared" si="4"/>
        <v>0.039166666666666704</v>
      </c>
      <c r="H25" s="13">
        <f t="shared" si="5"/>
        <v>0.12807500000000013</v>
      </c>
    </row>
    <row r="26" spans="1:8" ht="13.5">
      <c r="A26" s="1">
        <v>24</v>
      </c>
      <c r="B26" s="32">
        <v>0.96</v>
      </c>
      <c r="C26">
        <f t="shared" si="0"/>
        <v>0.08000000000000007</v>
      </c>
      <c r="D26" s="13">
        <f t="shared" si="1"/>
        <v>1.0112</v>
      </c>
      <c r="E26" s="13">
        <f t="shared" si="2"/>
        <v>1.1153833333333336</v>
      </c>
      <c r="F26" s="13">
        <f t="shared" si="3"/>
        <v>0.9070166666666667</v>
      </c>
      <c r="G26" s="13">
        <f t="shared" si="4"/>
        <v>0.039166666666666704</v>
      </c>
      <c r="H26" s="13">
        <f t="shared" si="5"/>
        <v>0.12807500000000013</v>
      </c>
    </row>
    <row r="27" spans="1:8" ht="13.5">
      <c r="A27" s="1">
        <v>25</v>
      </c>
      <c r="B27" s="32">
        <v>1.01</v>
      </c>
      <c r="C27">
        <f t="shared" si="0"/>
        <v>0.050000000000000044</v>
      </c>
      <c r="D27" s="13">
        <f t="shared" si="1"/>
        <v>1.0112</v>
      </c>
      <c r="E27" s="13">
        <f t="shared" si="2"/>
        <v>1.1153833333333336</v>
      </c>
      <c r="F27" s="13">
        <f t="shared" si="3"/>
        <v>0.9070166666666667</v>
      </c>
      <c r="G27" s="13">
        <f t="shared" si="4"/>
        <v>0.039166666666666704</v>
      </c>
      <c r="H27" s="13">
        <f t="shared" si="5"/>
        <v>0.12807500000000013</v>
      </c>
    </row>
  </sheetData>
  <mergeCells count="2">
    <mergeCell ref="D1:F1"/>
    <mergeCell ref="G1:I1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H8" sqref="H8"/>
    </sheetView>
  </sheetViews>
  <sheetFormatPr defaultColWidth="8.88671875" defaultRowHeight="13.5"/>
  <cols>
    <col min="2" max="2" width="11.88671875" style="0" customWidth="1"/>
    <col min="3" max="3" width="10.4453125" style="0" customWidth="1"/>
    <col min="5" max="5" width="8.5546875" style="0" customWidth="1"/>
    <col min="6" max="6" width="8.99609375" style="0" customWidth="1"/>
    <col min="7" max="7" width="9.3359375" style="0" customWidth="1"/>
  </cols>
  <sheetData>
    <row r="1" spans="1:7" ht="13.5">
      <c r="A1" t="s">
        <v>55</v>
      </c>
      <c r="B1" t="s">
        <v>46</v>
      </c>
      <c r="C1" s="1" t="s">
        <v>20</v>
      </c>
      <c r="D1" s="1">
        <v>150</v>
      </c>
      <c r="F1" s="1" t="s">
        <v>59</v>
      </c>
      <c r="G1" s="13">
        <f>SUM(C3:C27)/SUM(B3:B27)</f>
        <v>0.08586666666666666</v>
      </c>
    </row>
    <row r="2" spans="1:7" ht="14.25" thickBot="1">
      <c r="A2" s="2" t="s">
        <v>56</v>
      </c>
      <c r="B2" s="34" t="s">
        <v>57</v>
      </c>
      <c r="C2" s="34" t="s">
        <v>58</v>
      </c>
      <c r="D2" s="2" t="s">
        <v>15</v>
      </c>
      <c r="E2" s="2" t="s">
        <v>16</v>
      </c>
      <c r="F2" s="2" t="s">
        <v>17</v>
      </c>
      <c r="G2" s="13"/>
    </row>
    <row r="3" spans="1:6" ht="13.5">
      <c r="A3" s="1">
        <v>1</v>
      </c>
      <c r="B3" s="1">
        <v>150</v>
      </c>
      <c r="C3" s="1">
        <v>14</v>
      </c>
      <c r="D3" s="6">
        <f>AVERAGE(C3:C27)</f>
        <v>12.88</v>
      </c>
      <c r="E3" s="13">
        <f>D3+3*SQRT(D3*(1-G1))</f>
        <v>23.173995142800486</v>
      </c>
      <c r="F3" s="13">
        <f>IF(D3-3*SQRT(D3*(1-G1))&lt;0," ",D3-3*SQRT(D3*(1-G1)))</f>
        <v>2.586004857199514</v>
      </c>
    </row>
    <row r="4" spans="1:6" ht="13.5">
      <c r="A4" s="1">
        <v>2</v>
      </c>
      <c r="B4" s="1">
        <v>150</v>
      </c>
      <c r="C4" s="1">
        <v>12</v>
      </c>
      <c r="D4" s="6">
        <f>D3</f>
        <v>12.88</v>
      </c>
      <c r="E4" s="6">
        <f>E3</f>
        <v>23.173995142800486</v>
      </c>
      <c r="F4" s="6">
        <f>F3</f>
        <v>2.586004857199514</v>
      </c>
    </row>
    <row r="5" spans="1:6" ht="13.5">
      <c r="A5" s="1">
        <v>3</v>
      </c>
      <c r="B5" s="1">
        <v>150</v>
      </c>
      <c r="C5" s="1">
        <v>13</v>
      </c>
      <c r="D5" s="6">
        <f aca="true" t="shared" si="0" ref="D5:D27">D4</f>
        <v>12.88</v>
      </c>
      <c r="E5" s="6">
        <f aca="true" t="shared" si="1" ref="E5:E27">E4</f>
        <v>23.173995142800486</v>
      </c>
      <c r="F5" s="6">
        <f aca="true" t="shared" si="2" ref="F5:F27">F4</f>
        <v>2.586004857199514</v>
      </c>
    </row>
    <row r="6" spans="1:6" ht="13.5">
      <c r="A6" s="1">
        <v>4</v>
      </c>
      <c r="B6" s="1">
        <v>150</v>
      </c>
      <c r="C6" s="1">
        <v>15</v>
      </c>
      <c r="D6" s="6">
        <f t="shared" si="0"/>
        <v>12.88</v>
      </c>
      <c r="E6" s="6">
        <f t="shared" si="1"/>
        <v>23.173995142800486</v>
      </c>
      <c r="F6" s="6">
        <f t="shared" si="2"/>
        <v>2.586004857199514</v>
      </c>
    </row>
    <row r="7" spans="1:6" ht="13.5">
      <c r="A7" s="1">
        <v>5</v>
      </c>
      <c r="B7" s="1">
        <v>150</v>
      </c>
      <c r="C7" s="1">
        <v>12</v>
      </c>
      <c r="D7" s="6">
        <f t="shared" si="0"/>
        <v>12.88</v>
      </c>
      <c r="E7" s="6">
        <f t="shared" si="1"/>
        <v>23.173995142800486</v>
      </c>
      <c r="F7" s="6">
        <f t="shared" si="2"/>
        <v>2.586004857199514</v>
      </c>
    </row>
    <row r="8" spans="1:6" ht="13.5">
      <c r="A8" s="1">
        <v>6</v>
      </c>
      <c r="B8" s="1">
        <v>150</v>
      </c>
      <c r="C8" s="1">
        <v>13</v>
      </c>
      <c r="D8" s="6">
        <f t="shared" si="0"/>
        <v>12.88</v>
      </c>
      <c r="E8" s="6">
        <f t="shared" si="1"/>
        <v>23.173995142800486</v>
      </c>
      <c r="F8" s="6">
        <f t="shared" si="2"/>
        <v>2.586004857199514</v>
      </c>
    </row>
    <row r="9" spans="1:6" ht="13.5">
      <c r="A9" s="1">
        <v>7</v>
      </c>
      <c r="B9" s="1">
        <v>150</v>
      </c>
      <c r="C9" s="1">
        <v>10</v>
      </c>
      <c r="D9" s="6">
        <f t="shared" si="0"/>
        <v>12.88</v>
      </c>
      <c r="E9" s="6">
        <f t="shared" si="1"/>
        <v>23.173995142800486</v>
      </c>
      <c r="F9" s="6">
        <f t="shared" si="2"/>
        <v>2.586004857199514</v>
      </c>
    </row>
    <row r="10" spans="1:6" ht="13.5">
      <c r="A10" s="1">
        <v>8</v>
      </c>
      <c r="B10" s="1">
        <v>150</v>
      </c>
      <c r="C10" s="1">
        <v>13</v>
      </c>
      <c r="D10" s="6">
        <f t="shared" si="0"/>
        <v>12.88</v>
      </c>
      <c r="E10" s="6">
        <f t="shared" si="1"/>
        <v>23.173995142800486</v>
      </c>
      <c r="F10" s="6">
        <f t="shared" si="2"/>
        <v>2.586004857199514</v>
      </c>
    </row>
    <row r="11" spans="1:6" ht="13.5">
      <c r="A11" s="1">
        <v>9</v>
      </c>
      <c r="B11" s="1">
        <v>150</v>
      </c>
      <c r="C11" s="1">
        <v>14</v>
      </c>
      <c r="D11" s="6">
        <f t="shared" si="0"/>
        <v>12.88</v>
      </c>
      <c r="E11" s="6">
        <f t="shared" si="1"/>
        <v>23.173995142800486</v>
      </c>
      <c r="F11" s="6">
        <f t="shared" si="2"/>
        <v>2.586004857199514</v>
      </c>
    </row>
    <row r="12" spans="1:6" ht="13.5">
      <c r="A12" s="1">
        <v>10</v>
      </c>
      <c r="B12" s="1">
        <v>150</v>
      </c>
      <c r="C12" s="1">
        <v>11</v>
      </c>
      <c r="D12" s="6">
        <f t="shared" si="0"/>
        <v>12.88</v>
      </c>
      <c r="E12" s="6">
        <f t="shared" si="1"/>
        <v>23.173995142800486</v>
      </c>
      <c r="F12" s="6">
        <f t="shared" si="2"/>
        <v>2.586004857199514</v>
      </c>
    </row>
    <row r="13" spans="1:6" ht="13.5">
      <c r="A13" s="1">
        <v>11</v>
      </c>
      <c r="B13" s="1">
        <v>150</v>
      </c>
      <c r="C13" s="1">
        <v>15</v>
      </c>
      <c r="D13" s="6">
        <f t="shared" si="0"/>
        <v>12.88</v>
      </c>
      <c r="E13" s="6">
        <f t="shared" si="1"/>
        <v>23.173995142800486</v>
      </c>
      <c r="F13" s="6">
        <f t="shared" si="2"/>
        <v>2.586004857199514</v>
      </c>
    </row>
    <row r="14" spans="1:6" ht="13.5">
      <c r="A14" s="1">
        <v>12</v>
      </c>
      <c r="B14" s="1">
        <v>150</v>
      </c>
      <c r="C14" s="1">
        <v>11</v>
      </c>
      <c r="D14" s="6">
        <f t="shared" si="0"/>
        <v>12.88</v>
      </c>
      <c r="E14" s="6">
        <f t="shared" si="1"/>
        <v>23.173995142800486</v>
      </c>
      <c r="F14" s="6">
        <f t="shared" si="2"/>
        <v>2.586004857199514</v>
      </c>
    </row>
    <row r="15" spans="1:6" ht="13.5">
      <c r="A15" s="1">
        <v>13</v>
      </c>
      <c r="B15" s="1">
        <v>150</v>
      </c>
      <c r="C15" s="1">
        <v>13</v>
      </c>
      <c r="D15" s="6">
        <f t="shared" si="0"/>
        <v>12.88</v>
      </c>
      <c r="E15" s="6">
        <f t="shared" si="1"/>
        <v>23.173995142800486</v>
      </c>
      <c r="F15" s="6">
        <f t="shared" si="2"/>
        <v>2.586004857199514</v>
      </c>
    </row>
    <row r="16" spans="1:6" ht="13.5">
      <c r="A16" s="1">
        <v>14</v>
      </c>
      <c r="B16" s="1">
        <v>150</v>
      </c>
      <c r="C16" s="1">
        <v>12</v>
      </c>
      <c r="D16" s="6">
        <f t="shared" si="0"/>
        <v>12.88</v>
      </c>
      <c r="E16" s="6">
        <f t="shared" si="1"/>
        <v>23.173995142800486</v>
      </c>
      <c r="F16" s="6">
        <f t="shared" si="2"/>
        <v>2.586004857199514</v>
      </c>
    </row>
    <row r="17" spans="1:6" ht="13.5">
      <c r="A17" s="1">
        <v>15</v>
      </c>
      <c r="B17" s="1">
        <v>150</v>
      </c>
      <c r="C17" s="1">
        <v>11</v>
      </c>
      <c r="D17" s="6">
        <f t="shared" si="0"/>
        <v>12.88</v>
      </c>
      <c r="E17" s="6">
        <f t="shared" si="1"/>
        <v>23.173995142800486</v>
      </c>
      <c r="F17" s="6">
        <f t="shared" si="2"/>
        <v>2.586004857199514</v>
      </c>
    </row>
    <row r="18" spans="1:6" ht="13.5">
      <c r="A18" s="1">
        <v>16</v>
      </c>
      <c r="B18" s="1">
        <v>150</v>
      </c>
      <c r="C18" s="1">
        <v>14</v>
      </c>
      <c r="D18" s="6">
        <f t="shared" si="0"/>
        <v>12.88</v>
      </c>
      <c r="E18" s="6">
        <f t="shared" si="1"/>
        <v>23.173995142800486</v>
      </c>
      <c r="F18" s="6">
        <f t="shared" si="2"/>
        <v>2.586004857199514</v>
      </c>
    </row>
    <row r="19" spans="1:6" ht="13.5">
      <c r="A19" s="1">
        <v>17</v>
      </c>
      <c r="B19" s="1">
        <v>150</v>
      </c>
      <c r="C19" s="1">
        <v>13</v>
      </c>
      <c r="D19" s="6">
        <f t="shared" si="0"/>
        <v>12.88</v>
      </c>
      <c r="E19" s="6">
        <f t="shared" si="1"/>
        <v>23.173995142800486</v>
      </c>
      <c r="F19" s="6">
        <f t="shared" si="2"/>
        <v>2.586004857199514</v>
      </c>
    </row>
    <row r="20" spans="1:6" ht="13.5">
      <c r="A20" s="1">
        <v>18</v>
      </c>
      <c r="B20" s="1">
        <v>150</v>
      </c>
      <c r="C20" s="1">
        <v>17</v>
      </c>
      <c r="D20" s="6">
        <f t="shared" si="0"/>
        <v>12.88</v>
      </c>
      <c r="E20" s="6">
        <f t="shared" si="1"/>
        <v>23.173995142800486</v>
      </c>
      <c r="F20" s="6">
        <f t="shared" si="2"/>
        <v>2.586004857199514</v>
      </c>
    </row>
    <row r="21" spans="1:6" ht="13.5">
      <c r="A21" s="1">
        <v>19</v>
      </c>
      <c r="B21" s="1">
        <v>150</v>
      </c>
      <c r="C21" s="1">
        <v>12</v>
      </c>
      <c r="D21" s="6">
        <f t="shared" si="0"/>
        <v>12.88</v>
      </c>
      <c r="E21" s="6">
        <f t="shared" si="1"/>
        <v>23.173995142800486</v>
      </c>
      <c r="F21" s="6">
        <f t="shared" si="2"/>
        <v>2.586004857199514</v>
      </c>
    </row>
    <row r="22" spans="1:6" ht="13.5">
      <c r="A22" s="1">
        <v>20</v>
      </c>
      <c r="B22" s="1">
        <v>150</v>
      </c>
      <c r="C22" s="1">
        <v>12</v>
      </c>
      <c r="D22" s="6">
        <f t="shared" si="0"/>
        <v>12.88</v>
      </c>
      <c r="E22" s="6">
        <f t="shared" si="1"/>
        <v>23.173995142800486</v>
      </c>
      <c r="F22" s="6">
        <f t="shared" si="2"/>
        <v>2.586004857199514</v>
      </c>
    </row>
    <row r="23" spans="1:6" ht="13.5">
      <c r="A23" s="1">
        <v>21</v>
      </c>
      <c r="B23" s="1">
        <v>150</v>
      </c>
      <c r="C23" s="1">
        <v>15</v>
      </c>
      <c r="D23" s="6">
        <f t="shared" si="0"/>
        <v>12.88</v>
      </c>
      <c r="E23" s="6">
        <f t="shared" si="1"/>
        <v>23.173995142800486</v>
      </c>
      <c r="F23" s="6">
        <f t="shared" si="2"/>
        <v>2.586004857199514</v>
      </c>
    </row>
    <row r="24" spans="1:6" ht="13.5">
      <c r="A24" s="1">
        <v>22</v>
      </c>
      <c r="B24" s="1">
        <v>150</v>
      </c>
      <c r="C24" s="1">
        <v>13</v>
      </c>
      <c r="D24" s="6">
        <f t="shared" si="0"/>
        <v>12.88</v>
      </c>
      <c r="E24" s="6">
        <f t="shared" si="1"/>
        <v>23.173995142800486</v>
      </c>
      <c r="F24" s="6">
        <f t="shared" si="2"/>
        <v>2.586004857199514</v>
      </c>
    </row>
    <row r="25" spans="1:6" ht="13.5">
      <c r="A25" s="1">
        <v>23</v>
      </c>
      <c r="B25" s="1">
        <v>150</v>
      </c>
      <c r="C25" s="1">
        <v>10</v>
      </c>
      <c r="D25" s="6">
        <f t="shared" si="0"/>
        <v>12.88</v>
      </c>
      <c r="E25" s="6">
        <f t="shared" si="1"/>
        <v>23.173995142800486</v>
      </c>
      <c r="F25" s="6">
        <f t="shared" si="2"/>
        <v>2.586004857199514</v>
      </c>
    </row>
    <row r="26" spans="1:6" ht="13.5">
      <c r="A26" s="1">
        <v>24</v>
      </c>
      <c r="B26" s="1">
        <v>150</v>
      </c>
      <c r="C26" s="1">
        <v>13</v>
      </c>
      <c r="D26" s="6">
        <f t="shared" si="0"/>
        <v>12.88</v>
      </c>
      <c r="E26" s="6">
        <f t="shared" si="1"/>
        <v>23.173995142800486</v>
      </c>
      <c r="F26" s="6">
        <f t="shared" si="2"/>
        <v>2.586004857199514</v>
      </c>
    </row>
    <row r="27" spans="1:6" ht="13.5">
      <c r="A27" s="4">
        <v>25</v>
      </c>
      <c r="B27" s="4">
        <v>150</v>
      </c>
      <c r="C27" s="4">
        <v>14</v>
      </c>
      <c r="D27" s="6">
        <f t="shared" si="0"/>
        <v>12.88</v>
      </c>
      <c r="E27" s="6">
        <f t="shared" si="1"/>
        <v>23.173995142800486</v>
      </c>
      <c r="F27" s="6">
        <f t="shared" si="2"/>
        <v>2.586004857199514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zoomScale="83" zoomScaleNormal="83" workbookViewId="0" topLeftCell="A1">
      <selection activeCell="G3" sqref="G3"/>
    </sheetView>
  </sheetViews>
  <sheetFormatPr defaultColWidth="8.88671875" defaultRowHeight="13.5"/>
  <cols>
    <col min="2" max="2" width="11.5546875" style="0" customWidth="1"/>
    <col min="3" max="3" width="10.3359375" style="0" customWidth="1"/>
    <col min="4" max="4" width="9.4453125" style="0" customWidth="1"/>
    <col min="5" max="5" width="9.3359375" style="0" customWidth="1"/>
    <col min="6" max="6" width="9.10546875" style="0" bestFit="1" customWidth="1"/>
  </cols>
  <sheetData>
    <row r="1" ht="13.5">
      <c r="A1" t="s">
        <v>60</v>
      </c>
    </row>
    <row r="2" spans="1:7" ht="14.25" thickBot="1">
      <c r="A2" s="2" t="s">
        <v>56</v>
      </c>
      <c r="B2" s="34" t="s">
        <v>57</v>
      </c>
      <c r="C2" s="34" t="s">
        <v>58</v>
      </c>
      <c r="D2" s="2" t="s">
        <v>61</v>
      </c>
      <c r="E2" s="2" t="s">
        <v>15</v>
      </c>
      <c r="F2" s="2" t="s">
        <v>16</v>
      </c>
      <c r="G2" s="2" t="s">
        <v>17</v>
      </c>
    </row>
    <row r="3" spans="1:7" ht="13.5">
      <c r="A3" s="1">
        <v>1</v>
      </c>
      <c r="B3" s="1">
        <v>200</v>
      </c>
      <c r="C3" s="1">
        <v>8</v>
      </c>
      <c r="D3" s="36">
        <f>C3/B3</f>
        <v>0.04</v>
      </c>
      <c r="E3" s="36">
        <f>SUM(C3:C27)/SUM(B3:B27)</f>
        <v>0.0501</v>
      </c>
      <c r="F3" s="36">
        <f>E3+3*SQRT(E3*(1-E3)/B3)</f>
        <v>0.09637687921629978</v>
      </c>
      <c r="G3" s="36">
        <f>IF(E3-3*SQRT(E3*(1-E3)/B3)&lt;0," ",E3-3*SQRT(E3*(1-E3)/B3))</f>
        <v>0.003823120783700208</v>
      </c>
    </row>
    <row r="4" spans="1:7" ht="13.5">
      <c r="A4" s="1">
        <v>2</v>
      </c>
      <c r="B4" s="1">
        <v>200</v>
      </c>
      <c r="C4" s="1">
        <v>9</v>
      </c>
      <c r="D4" s="36">
        <f aca="true" t="shared" si="0" ref="D4:D27">C4/B4</f>
        <v>0.045</v>
      </c>
      <c r="E4" s="36"/>
      <c r="F4" s="36"/>
      <c r="G4" s="36"/>
    </row>
    <row r="5" spans="1:7" ht="13.5">
      <c r="A5" s="1">
        <v>3</v>
      </c>
      <c r="B5" s="1">
        <v>200</v>
      </c>
      <c r="C5" s="1">
        <v>10</v>
      </c>
      <c r="D5" s="36">
        <f t="shared" si="0"/>
        <v>0.05</v>
      </c>
      <c r="E5" s="36"/>
      <c r="F5" s="36"/>
      <c r="G5" s="36"/>
    </row>
    <row r="6" spans="1:7" ht="13.5">
      <c r="A6" s="1">
        <v>4</v>
      </c>
      <c r="B6" s="1">
        <v>200</v>
      </c>
      <c r="C6" s="1">
        <v>6</v>
      </c>
      <c r="D6" s="36">
        <f t="shared" si="0"/>
        <v>0.03</v>
      </c>
      <c r="E6" s="36"/>
      <c r="F6" s="36"/>
      <c r="G6" s="36"/>
    </row>
    <row r="7" spans="1:7" ht="13.5">
      <c r="A7" s="1">
        <v>5</v>
      </c>
      <c r="B7" s="1">
        <v>200</v>
      </c>
      <c r="C7" s="1">
        <v>5</v>
      </c>
      <c r="D7" s="36">
        <f t="shared" si="0"/>
        <v>0.025</v>
      </c>
      <c r="E7" s="36"/>
      <c r="F7" s="36"/>
      <c r="G7" s="36"/>
    </row>
    <row r="8" spans="1:7" ht="13.5">
      <c r="A8" s="1">
        <v>6</v>
      </c>
      <c r="B8" s="1">
        <v>300</v>
      </c>
      <c r="C8" s="1">
        <v>17</v>
      </c>
      <c r="D8" s="36">
        <f t="shared" si="0"/>
        <v>0.056666666666666664</v>
      </c>
      <c r="E8" s="36"/>
      <c r="F8" s="36"/>
      <c r="G8" s="36"/>
    </row>
    <row r="9" spans="1:7" ht="13.5">
      <c r="A9" s="1">
        <v>7</v>
      </c>
      <c r="B9" s="1">
        <v>300</v>
      </c>
      <c r="C9" s="1">
        <v>13</v>
      </c>
      <c r="D9" s="36">
        <f t="shared" si="0"/>
        <v>0.043333333333333335</v>
      </c>
      <c r="E9" s="36"/>
      <c r="F9" s="36"/>
      <c r="G9" s="36"/>
    </row>
    <row r="10" spans="1:7" ht="13.5">
      <c r="A10" s="1">
        <v>8</v>
      </c>
      <c r="B10" s="1">
        <v>300</v>
      </c>
      <c r="C10" s="1">
        <v>18</v>
      </c>
      <c r="D10" s="36">
        <f t="shared" si="0"/>
        <v>0.06</v>
      </c>
      <c r="E10" s="36"/>
      <c r="F10" s="36"/>
      <c r="G10" s="36"/>
    </row>
    <row r="11" spans="1:7" ht="13.5">
      <c r="A11" s="1">
        <v>9</v>
      </c>
      <c r="B11" s="1">
        <v>300</v>
      </c>
      <c r="C11" s="1">
        <v>12</v>
      </c>
      <c r="D11" s="36">
        <f t="shared" si="0"/>
        <v>0.04</v>
      </c>
      <c r="E11" s="36"/>
      <c r="F11" s="36"/>
      <c r="G11" s="36"/>
    </row>
    <row r="12" spans="1:7" ht="13.5">
      <c r="A12" s="1">
        <v>10</v>
      </c>
      <c r="B12" s="1">
        <v>300</v>
      </c>
      <c r="C12" s="1">
        <v>19</v>
      </c>
      <c r="D12" s="36">
        <f t="shared" si="0"/>
        <v>0.06333333333333334</v>
      </c>
      <c r="E12" s="36"/>
      <c r="F12" s="36"/>
      <c r="G12" s="36"/>
    </row>
    <row r="13" spans="1:7" ht="13.5">
      <c r="A13" s="1">
        <v>11</v>
      </c>
      <c r="B13" s="1">
        <v>400</v>
      </c>
      <c r="C13" s="1">
        <v>23</v>
      </c>
      <c r="D13" s="36">
        <f t="shared" si="0"/>
        <v>0.0575</v>
      </c>
      <c r="E13" s="36"/>
      <c r="F13" s="36"/>
      <c r="G13" s="36"/>
    </row>
    <row r="14" spans="1:7" ht="13.5">
      <c r="A14" s="1">
        <v>12</v>
      </c>
      <c r="B14" s="1">
        <v>400</v>
      </c>
      <c r="C14" s="1">
        <v>16</v>
      </c>
      <c r="D14" s="36">
        <f t="shared" si="0"/>
        <v>0.04</v>
      </c>
      <c r="E14" s="36"/>
      <c r="F14" s="36"/>
      <c r="G14" s="36"/>
    </row>
    <row r="15" spans="1:7" ht="13.5">
      <c r="A15" s="1">
        <v>13</v>
      </c>
      <c r="B15" s="1">
        <v>400</v>
      </c>
      <c r="C15" s="1">
        <v>23</v>
      </c>
      <c r="D15" s="36">
        <f t="shared" si="0"/>
        <v>0.0575</v>
      </c>
      <c r="E15" s="36"/>
      <c r="F15" s="36"/>
      <c r="G15" s="36"/>
    </row>
    <row r="16" spans="1:7" ht="13.5">
      <c r="A16" s="1">
        <v>14</v>
      </c>
      <c r="B16" s="1">
        <v>400</v>
      </c>
      <c r="C16" s="1">
        <v>20</v>
      </c>
      <c r="D16" s="36">
        <f t="shared" si="0"/>
        <v>0.05</v>
      </c>
      <c r="E16" s="36"/>
      <c r="F16" s="36"/>
      <c r="G16" s="36"/>
    </row>
    <row r="17" spans="1:7" ht="13.5">
      <c r="A17" s="1">
        <v>15</v>
      </c>
      <c r="B17" s="1">
        <v>400</v>
      </c>
      <c r="C17" s="1">
        <v>25</v>
      </c>
      <c r="D17" s="36">
        <f t="shared" si="0"/>
        <v>0.0625</v>
      </c>
      <c r="E17" s="36"/>
      <c r="F17" s="36"/>
      <c r="G17" s="36"/>
    </row>
    <row r="18" spans="1:7" ht="13.5">
      <c r="A18" s="1">
        <v>16</v>
      </c>
      <c r="B18" s="1">
        <v>500</v>
      </c>
      <c r="C18" s="1">
        <v>27</v>
      </c>
      <c r="D18" s="36">
        <f t="shared" si="0"/>
        <v>0.054</v>
      </c>
      <c r="E18" s="36"/>
      <c r="F18" s="36"/>
      <c r="G18" s="36"/>
    </row>
    <row r="19" spans="1:7" ht="13.5">
      <c r="A19" s="1">
        <v>17</v>
      </c>
      <c r="B19" s="1">
        <v>500</v>
      </c>
      <c r="C19" s="1">
        <v>19</v>
      </c>
      <c r="D19" s="36">
        <f t="shared" si="0"/>
        <v>0.038</v>
      </c>
      <c r="E19" s="36"/>
      <c r="F19" s="36"/>
      <c r="G19" s="36"/>
    </row>
    <row r="20" spans="1:7" ht="13.5">
      <c r="A20" s="1">
        <v>18</v>
      </c>
      <c r="B20" s="1">
        <v>500</v>
      </c>
      <c r="C20" s="1">
        <v>20</v>
      </c>
      <c r="D20" s="36">
        <f t="shared" si="0"/>
        <v>0.04</v>
      </c>
      <c r="E20" s="36"/>
      <c r="F20" s="36"/>
      <c r="G20" s="36"/>
    </row>
    <row r="21" spans="1:7" ht="13.5">
      <c r="A21" s="1">
        <v>19</v>
      </c>
      <c r="B21" s="1">
        <v>500</v>
      </c>
      <c r="C21" s="1">
        <v>23</v>
      </c>
      <c r="D21" s="36">
        <f t="shared" si="0"/>
        <v>0.046</v>
      </c>
      <c r="E21" s="36"/>
      <c r="F21" s="36"/>
      <c r="G21" s="36"/>
    </row>
    <row r="22" spans="1:7" ht="13.5">
      <c r="A22" s="1">
        <v>20</v>
      </c>
      <c r="B22" s="1">
        <v>500</v>
      </c>
      <c r="C22" s="1">
        <v>28</v>
      </c>
      <c r="D22" s="36">
        <f t="shared" si="0"/>
        <v>0.056</v>
      </c>
      <c r="E22" s="36"/>
      <c r="F22" s="36"/>
      <c r="G22" s="36"/>
    </row>
    <row r="23" spans="1:7" ht="13.5">
      <c r="A23" s="1">
        <v>21</v>
      </c>
      <c r="B23" s="1">
        <v>600</v>
      </c>
      <c r="C23" s="1">
        <v>28</v>
      </c>
      <c r="D23" s="36">
        <f t="shared" si="0"/>
        <v>0.04666666666666667</v>
      </c>
      <c r="E23" s="36"/>
      <c r="F23" s="36"/>
      <c r="G23" s="36"/>
    </row>
    <row r="24" spans="1:7" ht="13.5">
      <c r="A24" s="1">
        <v>22</v>
      </c>
      <c r="B24" s="1">
        <v>600</v>
      </c>
      <c r="C24" s="1">
        <v>38</v>
      </c>
      <c r="D24" s="36">
        <f t="shared" si="0"/>
        <v>0.06333333333333334</v>
      </c>
      <c r="E24" s="36"/>
      <c r="F24" s="36"/>
      <c r="G24" s="36"/>
    </row>
    <row r="25" spans="1:7" ht="13.5">
      <c r="A25" s="1">
        <v>23</v>
      </c>
      <c r="B25" s="1">
        <v>600</v>
      </c>
      <c r="C25" s="1">
        <v>32</v>
      </c>
      <c r="D25" s="36">
        <f t="shared" si="0"/>
        <v>0.05333333333333334</v>
      </c>
      <c r="E25" s="36"/>
      <c r="F25" s="36"/>
      <c r="G25" s="36"/>
    </row>
    <row r="26" spans="1:7" ht="13.5">
      <c r="A26" s="1">
        <v>24</v>
      </c>
      <c r="B26" s="1">
        <v>600</v>
      </c>
      <c r="C26" s="1">
        <v>33</v>
      </c>
      <c r="D26" s="36">
        <f t="shared" si="0"/>
        <v>0.055</v>
      </c>
      <c r="E26" s="36"/>
      <c r="F26" s="36"/>
      <c r="G26" s="36"/>
    </row>
    <row r="27" spans="1:7" ht="13.5">
      <c r="A27" s="4">
        <v>25</v>
      </c>
      <c r="B27" s="4">
        <v>600</v>
      </c>
      <c r="C27" s="4">
        <v>29</v>
      </c>
      <c r="D27" s="36">
        <f t="shared" si="0"/>
        <v>0.04833333333333333</v>
      </c>
      <c r="E27" s="36"/>
      <c r="F27" s="36"/>
      <c r="G27" s="36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2" sqref="A2:C27"/>
    </sheetView>
  </sheetViews>
  <sheetFormatPr defaultColWidth="8.88671875" defaultRowHeight="13.5"/>
  <cols>
    <col min="2" max="2" width="11.3359375" style="0" customWidth="1"/>
    <col min="3" max="3" width="10.21484375" style="0" customWidth="1"/>
    <col min="4" max="4" width="9.21484375" style="0" bestFit="1" customWidth="1"/>
    <col min="5" max="5" width="8.99609375" style="0" bestFit="1" customWidth="1"/>
    <col min="6" max="6" width="9.21484375" style="0" bestFit="1" customWidth="1"/>
    <col min="7" max="7" width="10.4453125" style="0" customWidth="1"/>
  </cols>
  <sheetData>
    <row r="1" ht="13.5">
      <c r="A1" t="s">
        <v>60</v>
      </c>
    </row>
    <row r="2" spans="1:7" ht="14.25" thickBot="1">
      <c r="A2" s="2" t="s">
        <v>56</v>
      </c>
      <c r="B2" s="34" t="s">
        <v>57</v>
      </c>
      <c r="C2" s="34" t="s">
        <v>58</v>
      </c>
      <c r="D2" s="2" t="s">
        <v>61</v>
      </c>
      <c r="E2" s="2" t="s">
        <v>15</v>
      </c>
      <c r="F2" s="2" t="s">
        <v>16</v>
      </c>
      <c r="G2" s="2" t="s">
        <v>17</v>
      </c>
    </row>
    <row r="3" spans="1:7" ht="13.5">
      <c r="A3" s="1">
        <v>1</v>
      </c>
      <c r="B3" s="1">
        <v>200</v>
      </c>
      <c r="C3" s="1">
        <v>8</v>
      </c>
      <c r="D3" s="36">
        <f>C3/B3</f>
        <v>0.04</v>
      </c>
      <c r="E3" s="36">
        <f>SUM(C3:C27)/SUM(B3:B27)</f>
        <v>0.0501</v>
      </c>
      <c r="F3" s="36">
        <f>E3+3*SQRT(E3*(1-E3)/B3)</f>
        <v>0.09637687921629978</v>
      </c>
      <c r="G3" s="36">
        <f>IF(E3-3*SQRT(E3*(1-E3)/B3)&lt;0," ",E3-3*SQRT(E3*(1-E3)/B3))</f>
        <v>0.003823120783700208</v>
      </c>
    </row>
    <row r="4" spans="1:10" ht="13.5">
      <c r="A4" s="1">
        <v>2</v>
      </c>
      <c r="B4" s="1">
        <v>200</v>
      </c>
      <c r="C4" s="1">
        <v>9</v>
      </c>
      <c r="D4" s="36">
        <f aca="true" t="shared" si="0" ref="D4:D27">C4/B4</f>
        <v>0.045</v>
      </c>
      <c r="E4" s="36">
        <f>E3</f>
        <v>0.0501</v>
      </c>
      <c r="F4" s="36">
        <f aca="true" t="shared" si="1" ref="F4:F27">E4+3*SQRT(E4*(1-E4)/B4)</f>
        <v>0.09637687921629978</v>
      </c>
      <c r="G4" s="36">
        <f aca="true" t="shared" si="2" ref="G4:G27">IF(E4-3*SQRT(E4*(1-E4)/B4)&lt;0," ",E4-3*SQRT(E4*(1-E4)/B4))</f>
        <v>0.003823120783700208</v>
      </c>
      <c r="I4" s="35"/>
      <c r="J4" s="35"/>
    </row>
    <row r="5" spans="1:7" ht="13.5">
      <c r="A5" s="1">
        <v>3</v>
      </c>
      <c r="B5" s="1">
        <v>200</v>
      </c>
      <c r="C5" s="1">
        <v>10</v>
      </c>
      <c r="D5" s="36">
        <f t="shared" si="0"/>
        <v>0.05</v>
      </c>
      <c r="E5" s="36">
        <f aca="true" t="shared" si="3" ref="E5:E27">E4</f>
        <v>0.0501</v>
      </c>
      <c r="F5" s="36">
        <f t="shared" si="1"/>
        <v>0.09637687921629978</v>
      </c>
      <c r="G5" s="36">
        <f t="shared" si="2"/>
        <v>0.003823120783700208</v>
      </c>
    </row>
    <row r="6" spans="1:7" ht="13.5">
      <c r="A6" s="1">
        <v>4</v>
      </c>
      <c r="B6" s="1">
        <v>200</v>
      </c>
      <c r="C6" s="1">
        <v>6</v>
      </c>
      <c r="D6" s="36">
        <f t="shared" si="0"/>
        <v>0.03</v>
      </c>
      <c r="E6" s="36">
        <f t="shared" si="3"/>
        <v>0.0501</v>
      </c>
      <c r="F6" s="36">
        <f t="shared" si="1"/>
        <v>0.09637687921629978</v>
      </c>
      <c r="G6" s="36">
        <f t="shared" si="2"/>
        <v>0.003823120783700208</v>
      </c>
    </row>
    <row r="7" spans="1:7" ht="13.5">
      <c r="A7" s="1">
        <v>5</v>
      </c>
      <c r="B7" s="1">
        <v>200</v>
      </c>
      <c r="C7" s="1">
        <v>5</v>
      </c>
      <c r="D7" s="36">
        <f t="shared" si="0"/>
        <v>0.025</v>
      </c>
      <c r="E7" s="36">
        <f t="shared" si="3"/>
        <v>0.0501</v>
      </c>
      <c r="F7" s="36">
        <f t="shared" si="1"/>
        <v>0.09637687921629978</v>
      </c>
      <c r="G7" s="36">
        <f t="shared" si="2"/>
        <v>0.003823120783700208</v>
      </c>
    </row>
    <row r="8" spans="1:7" ht="13.5">
      <c r="A8" s="1">
        <v>6</v>
      </c>
      <c r="B8" s="1">
        <v>300</v>
      </c>
      <c r="C8" s="1">
        <v>17</v>
      </c>
      <c r="D8" s="36">
        <f t="shared" si="0"/>
        <v>0.056666666666666664</v>
      </c>
      <c r="E8" s="36">
        <f t="shared" si="3"/>
        <v>0.0501</v>
      </c>
      <c r="F8" s="36">
        <f t="shared" si="1"/>
        <v>0.08788491365611413</v>
      </c>
      <c r="G8" s="36">
        <f t="shared" si="2"/>
        <v>0.012315086343885867</v>
      </c>
    </row>
    <row r="9" spans="1:7" ht="13.5">
      <c r="A9" s="1">
        <v>7</v>
      </c>
      <c r="B9" s="1">
        <v>300</v>
      </c>
      <c r="C9" s="1">
        <v>13</v>
      </c>
      <c r="D9" s="36">
        <f t="shared" si="0"/>
        <v>0.043333333333333335</v>
      </c>
      <c r="E9" s="36">
        <f t="shared" si="3"/>
        <v>0.0501</v>
      </c>
      <c r="F9" s="36">
        <f t="shared" si="1"/>
        <v>0.08788491365611413</v>
      </c>
      <c r="G9" s="36">
        <f t="shared" si="2"/>
        <v>0.012315086343885867</v>
      </c>
    </row>
    <row r="10" spans="1:7" ht="13.5">
      <c r="A10" s="1">
        <v>8</v>
      </c>
      <c r="B10" s="1">
        <v>300</v>
      </c>
      <c r="C10" s="1">
        <v>18</v>
      </c>
      <c r="D10" s="36">
        <f t="shared" si="0"/>
        <v>0.06</v>
      </c>
      <c r="E10" s="36">
        <f t="shared" si="3"/>
        <v>0.0501</v>
      </c>
      <c r="F10" s="36">
        <f t="shared" si="1"/>
        <v>0.08788491365611413</v>
      </c>
      <c r="G10" s="36">
        <f t="shared" si="2"/>
        <v>0.012315086343885867</v>
      </c>
    </row>
    <row r="11" spans="1:7" ht="13.5">
      <c r="A11" s="1">
        <v>9</v>
      </c>
      <c r="B11" s="1">
        <v>300</v>
      </c>
      <c r="C11" s="1">
        <v>12</v>
      </c>
      <c r="D11" s="36">
        <f t="shared" si="0"/>
        <v>0.04</v>
      </c>
      <c r="E11" s="36">
        <f t="shared" si="3"/>
        <v>0.0501</v>
      </c>
      <c r="F11" s="36">
        <f t="shared" si="1"/>
        <v>0.08788491365611413</v>
      </c>
      <c r="G11" s="36">
        <f t="shared" si="2"/>
        <v>0.012315086343885867</v>
      </c>
    </row>
    <row r="12" spans="1:7" ht="13.5">
      <c r="A12" s="1">
        <v>10</v>
      </c>
      <c r="B12" s="1">
        <v>300</v>
      </c>
      <c r="C12" s="1">
        <v>19</v>
      </c>
      <c r="D12" s="36">
        <f t="shared" si="0"/>
        <v>0.06333333333333334</v>
      </c>
      <c r="E12" s="36">
        <f t="shared" si="3"/>
        <v>0.0501</v>
      </c>
      <c r="F12" s="36">
        <f t="shared" si="1"/>
        <v>0.08788491365611413</v>
      </c>
      <c r="G12" s="36">
        <f t="shared" si="2"/>
        <v>0.012315086343885867</v>
      </c>
    </row>
    <row r="13" spans="1:7" ht="13.5">
      <c r="A13" s="1">
        <v>11</v>
      </c>
      <c r="B13" s="1">
        <v>400</v>
      </c>
      <c r="C13" s="1">
        <v>23</v>
      </c>
      <c r="D13" s="36">
        <f t="shared" si="0"/>
        <v>0.0575</v>
      </c>
      <c r="E13" s="36">
        <f t="shared" si="3"/>
        <v>0.0501</v>
      </c>
      <c r="F13" s="36">
        <f t="shared" si="1"/>
        <v>0.08282269510599638</v>
      </c>
      <c r="G13" s="36">
        <f t="shared" si="2"/>
        <v>0.01737730489400361</v>
      </c>
    </row>
    <row r="14" spans="1:7" ht="13.5">
      <c r="A14" s="1">
        <v>12</v>
      </c>
      <c r="B14" s="1">
        <v>400</v>
      </c>
      <c r="C14" s="1">
        <v>16</v>
      </c>
      <c r="D14" s="36">
        <f t="shared" si="0"/>
        <v>0.04</v>
      </c>
      <c r="E14" s="36">
        <f t="shared" si="3"/>
        <v>0.0501</v>
      </c>
      <c r="F14" s="36">
        <f t="shared" si="1"/>
        <v>0.08282269510599638</v>
      </c>
      <c r="G14" s="36">
        <f t="shared" si="2"/>
        <v>0.01737730489400361</v>
      </c>
    </row>
    <row r="15" spans="1:7" ht="13.5">
      <c r="A15" s="1">
        <v>13</v>
      </c>
      <c r="B15" s="1">
        <v>400</v>
      </c>
      <c r="C15" s="1">
        <v>23</v>
      </c>
      <c r="D15" s="36">
        <f t="shared" si="0"/>
        <v>0.0575</v>
      </c>
      <c r="E15" s="36">
        <f t="shared" si="3"/>
        <v>0.0501</v>
      </c>
      <c r="F15" s="36">
        <f t="shared" si="1"/>
        <v>0.08282269510599638</v>
      </c>
      <c r="G15" s="36">
        <f t="shared" si="2"/>
        <v>0.01737730489400361</v>
      </c>
    </row>
    <row r="16" spans="1:7" ht="13.5">
      <c r="A16" s="1">
        <v>14</v>
      </c>
      <c r="B16" s="1">
        <v>400</v>
      </c>
      <c r="C16" s="1">
        <v>20</v>
      </c>
      <c r="D16" s="36">
        <f t="shared" si="0"/>
        <v>0.05</v>
      </c>
      <c r="E16" s="36">
        <f t="shared" si="3"/>
        <v>0.0501</v>
      </c>
      <c r="F16" s="36">
        <f t="shared" si="1"/>
        <v>0.08282269510599638</v>
      </c>
      <c r="G16" s="36">
        <f t="shared" si="2"/>
        <v>0.01737730489400361</v>
      </c>
    </row>
    <row r="17" spans="1:7" ht="13.5">
      <c r="A17" s="1">
        <v>15</v>
      </c>
      <c r="B17" s="1">
        <v>400</v>
      </c>
      <c r="C17" s="1">
        <v>25</v>
      </c>
      <c r="D17" s="36">
        <f t="shared" si="0"/>
        <v>0.0625</v>
      </c>
      <c r="E17" s="36">
        <f t="shared" si="3"/>
        <v>0.0501</v>
      </c>
      <c r="F17" s="36">
        <f t="shared" si="1"/>
        <v>0.08282269510599638</v>
      </c>
      <c r="G17" s="36">
        <f t="shared" si="2"/>
        <v>0.01737730489400361</v>
      </c>
    </row>
    <row r="18" spans="1:7" ht="13.5">
      <c r="A18" s="1">
        <v>16</v>
      </c>
      <c r="B18" s="1">
        <v>500</v>
      </c>
      <c r="C18" s="1">
        <v>27</v>
      </c>
      <c r="D18" s="36">
        <f t="shared" si="0"/>
        <v>0.054</v>
      </c>
      <c r="E18" s="36">
        <f t="shared" si="3"/>
        <v>0.0501</v>
      </c>
      <c r="F18" s="36">
        <f t="shared" si="1"/>
        <v>0.07936806826560304</v>
      </c>
      <c r="G18" s="36">
        <f t="shared" si="2"/>
        <v>0.020831931734396958</v>
      </c>
    </row>
    <row r="19" spans="1:7" ht="13.5">
      <c r="A19" s="1">
        <v>17</v>
      </c>
      <c r="B19" s="1">
        <v>500</v>
      </c>
      <c r="C19" s="1">
        <v>19</v>
      </c>
      <c r="D19" s="36">
        <f t="shared" si="0"/>
        <v>0.038</v>
      </c>
      <c r="E19" s="36">
        <f t="shared" si="3"/>
        <v>0.0501</v>
      </c>
      <c r="F19" s="36">
        <f t="shared" si="1"/>
        <v>0.07936806826560304</v>
      </c>
      <c r="G19" s="36">
        <f t="shared" si="2"/>
        <v>0.020831931734396958</v>
      </c>
    </row>
    <row r="20" spans="1:7" ht="13.5">
      <c r="A20" s="1">
        <v>18</v>
      </c>
      <c r="B20" s="1">
        <v>500</v>
      </c>
      <c r="C20" s="1">
        <v>20</v>
      </c>
      <c r="D20" s="36">
        <f t="shared" si="0"/>
        <v>0.04</v>
      </c>
      <c r="E20" s="36">
        <f t="shared" si="3"/>
        <v>0.0501</v>
      </c>
      <c r="F20" s="36">
        <f t="shared" si="1"/>
        <v>0.07936806826560304</v>
      </c>
      <c r="G20" s="36">
        <f t="shared" si="2"/>
        <v>0.020831931734396958</v>
      </c>
    </row>
    <row r="21" spans="1:7" ht="13.5">
      <c r="A21" s="1">
        <v>19</v>
      </c>
      <c r="B21" s="1">
        <v>500</v>
      </c>
      <c r="C21" s="1">
        <v>23</v>
      </c>
      <c r="D21" s="36">
        <f t="shared" si="0"/>
        <v>0.046</v>
      </c>
      <c r="E21" s="36">
        <f t="shared" si="3"/>
        <v>0.0501</v>
      </c>
      <c r="F21" s="36">
        <f t="shared" si="1"/>
        <v>0.07936806826560304</v>
      </c>
      <c r="G21" s="36">
        <f t="shared" si="2"/>
        <v>0.020831931734396958</v>
      </c>
    </row>
    <row r="22" spans="1:7" ht="13.5">
      <c r="A22" s="1">
        <v>20</v>
      </c>
      <c r="B22" s="1">
        <v>500</v>
      </c>
      <c r="C22" s="1">
        <v>28</v>
      </c>
      <c r="D22" s="36">
        <f t="shared" si="0"/>
        <v>0.056</v>
      </c>
      <c r="E22" s="36">
        <f t="shared" si="3"/>
        <v>0.0501</v>
      </c>
      <c r="F22" s="36">
        <f t="shared" si="1"/>
        <v>0.07936806826560304</v>
      </c>
      <c r="G22" s="36">
        <f t="shared" si="2"/>
        <v>0.020831931734396958</v>
      </c>
    </row>
    <row r="23" spans="1:7" ht="13.5">
      <c r="A23" s="1">
        <v>21</v>
      </c>
      <c r="B23" s="1">
        <v>600</v>
      </c>
      <c r="C23" s="1">
        <v>28</v>
      </c>
      <c r="D23" s="36">
        <f t="shared" si="0"/>
        <v>0.04666666666666667</v>
      </c>
      <c r="E23" s="36">
        <f t="shared" si="3"/>
        <v>0.0501</v>
      </c>
      <c r="F23" s="36">
        <f t="shared" si="1"/>
        <v>0.07681796867278648</v>
      </c>
      <c r="G23" s="36">
        <f t="shared" si="2"/>
        <v>0.02338203132721351</v>
      </c>
    </row>
    <row r="24" spans="1:7" ht="13.5">
      <c r="A24" s="1">
        <v>22</v>
      </c>
      <c r="B24" s="1">
        <v>600</v>
      </c>
      <c r="C24" s="1">
        <v>38</v>
      </c>
      <c r="D24" s="36">
        <f t="shared" si="0"/>
        <v>0.06333333333333334</v>
      </c>
      <c r="E24" s="36">
        <f t="shared" si="3"/>
        <v>0.0501</v>
      </c>
      <c r="F24" s="36">
        <f t="shared" si="1"/>
        <v>0.07681796867278648</v>
      </c>
      <c r="G24" s="36">
        <f t="shared" si="2"/>
        <v>0.02338203132721351</v>
      </c>
    </row>
    <row r="25" spans="1:7" ht="13.5">
      <c r="A25" s="1">
        <v>23</v>
      </c>
      <c r="B25" s="1">
        <v>600</v>
      </c>
      <c r="C25" s="1">
        <v>32</v>
      </c>
      <c r="D25" s="36">
        <f t="shared" si="0"/>
        <v>0.05333333333333334</v>
      </c>
      <c r="E25" s="36">
        <f t="shared" si="3"/>
        <v>0.0501</v>
      </c>
      <c r="F25" s="36">
        <f t="shared" si="1"/>
        <v>0.07681796867278648</v>
      </c>
      <c r="G25" s="36">
        <f t="shared" si="2"/>
        <v>0.02338203132721351</v>
      </c>
    </row>
    <row r="26" spans="1:7" ht="13.5">
      <c r="A26" s="1">
        <v>24</v>
      </c>
      <c r="B26" s="1">
        <v>600</v>
      </c>
      <c r="C26" s="1">
        <v>33</v>
      </c>
      <c r="D26" s="36">
        <f t="shared" si="0"/>
        <v>0.055</v>
      </c>
      <c r="E26" s="36">
        <f t="shared" si="3"/>
        <v>0.0501</v>
      </c>
      <c r="F26" s="36">
        <f t="shared" si="1"/>
        <v>0.07681796867278648</v>
      </c>
      <c r="G26" s="36">
        <f t="shared" si="2"/>
        <v>0.02338203132721351</v>
      </c>
    </row>
    <row r="27" spans="1:7" ht="13.5">
      <c r="A27" s="4">
        <v>25</v>
      </c>
      <c r="B27" s="1">
        <v>600</v>
      </c>
      <c r="C27" s="4">
        <v>29</v>
      </c>
      <c r="D27" s="36">
        <f t="shared" si="0"/>
        <v>0.04833333333333333</v>
      </c>
      <c r="E27" s="36">
        <f t="shared" si="3"/>
        <v>0.0501</v>
      </c>
      <c r="F27" s="36">
        <f t="shared" si="1"/>
        <v>0.07681796867278648</v>
      </c>
      <c r="G27" s="36">
        <f t="shared" si="2"/>
        <v>0.02338203132721351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경기대학교 경영학부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노 형 진</dc:creator>
  <cp:keywords/>
  <dc:description/>
  <cp:lastModifiedBy>노 형 진</cp:lastModifiedBy>
  <dcterms:created xsi:type="dcterms:W3CDTF">1999-12-02T16:48:26Z</dcterms:created>
  <dcterms:modified xsi:type="dcterms:W3CDTF">1999-12-04T12:18:07Z</dcterms:modified>
  <cp:category/>
  <cp:version/>
  <cp:contentType/>
  <cp:contentStatus/>
</cp:coreProperties>
</file>