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35" windowWidth="13305" windowHeight="11085" activeTab="0"/>
  </bookViews>
  <sheets>
    <sheet name="CPM" sheetId="1" r:id="rId1"/>
    <sheet name="Holidays" sheetId="2" r:id="rId2"/>
    <sheet name="TermsOfUse" sheetId="3" r:id="rId3"/>
  </sheets>
  <definedNames>
    <definedName name="holidays">OFFSET('Holidays'!$A$10,1,0,COUNTA('Holidays'!$A$11:$A$4996),1)</definedName>
    <definedName name="_xlnm.Print_Area" localSheetId="0">'CPM'!$A$1:$U$44</definedName>
    <definedName name="_xlnm.Print_Area" localSheetId="2">'TermsOfUse'!$A$1:$A$34</definedName>
    <definedName name="valuevx">42.314159</definedName>
  </definedNames>
  <calcPr fullCalcOnLoad="1"/>
</workbook>
</file>

<file path=xl/comments1.xml><?xml version="1.0" encoding="utf-8"?>
<comments xmlns="http://schemas.openxmlformats.org/spreadsheetml/2006/main">
  <authors>
    <author>Vertex42</author>
    <author>Jon</author>
  </authors>
  <commentList>
    <comment ref="M9" authorId="0">
      <text>
        <r>
          <rPr>
            <b/>
            <sz val="10"/>
            <rFont val="Tahoma"/>
            <family val="2"/>
          </rPr>
          <t>Optimistic Time (O):</t>
        </r>
        <r>
          <rPr>
            <sz val="10"/>
            <rFont val="Tahoma"/>
            <family val="2"/>
          </rPr>
          <t xml:space="preserve">
The </t>
        </r>
        <r>
          <rPr>
            <b/>
            <sz val="10"/>
            <rFont val="Tahoma"/>
            <family val="2"/>
          </rPr>
          <t>minimum</t>
        </r>
        <r>
          <rPr>
            <sz val="10"/>
            <rFont val="Tahoma"/>
            <family val="2"/>
          </rPr>
          <t xml:space="preserve"> time required to complete the task. Assumes that everything proceeds faster than normal.</t>
        </r>
      </text>
    </comment>
    <comment ref="N9" authorId="0">
      <text>
        <r>
          <rPr>
            <b/>
            <sz val="10"/>
            <rFont val="Tahoma"/>
            <family val="2"/>
          </rPr>
          <t>Most Likely Time (M):</t>
        </r>
        <r>
          <rPr>
            <sz val="10"/>
            <rFont val="Tahoma"/>
            <family val="2"/>
          </rPr>
          <t xml:space="preserve">
The most likely time required to complete the task, assuming everything proceeds as normal.</t>
        </r>
      </text>
    </comment>
    <comment ref="O9" authorId="0">
      <text>
        <r>
          <rPr>
            <b/>
            <sz val="10"/>
            <rFont val="Tahoma"/>
            <family val="2"/>
          </rPr>
          <t>Pessimistic Time (P):</t>
        </r>
        <r>
          <rPr>
            <sz val="10"/>
            <rFont val="Tahoma"/>
            <family val="2"/>
          </rPr>
          <t xml:space="preserve">
The </t>
        </r>
        <r>
          <rPr>
            <b/>
            <sz val="10"/>
            <rFont val="Tahoma"/>
            <family val="2"/>
          </rPr>
          <t>maximum</t>
        </r>
        <r>
          <rPr>
            <sz val="10"/>
            <rFont val="Tahoma"/>
            <family val="2"/>
          </rPr>
          <t xml:space="preserve"> time required to complete the task. Assumes that everything proceeds faster than normal.</t>
        </r>
      </text>
    </comment>
    <comment ref="P9" authorId="0">
      <text>
        <r>
          <rPr>
            <b/>
            <sz val="10"/>
            <rFont val="Tahoma"/>
            <family val="2"/>
          </rPr>
          <t>Duration or Expected Time:</t>
        </r>
        <r>
          <rPr>
            <sz val="10"/>
            <rFont val="Tahoma"/>
            <family val="2"/>
          </rPr>
          <t xml:space="preserve">
Using a Beta distribution, where O is the minimum, P is the maximum, and M is the most likely value, the formula for calculating the mean or expected time is:
Duration = (O+4M+P)/6
Using a Triangular distribution, the mean of the distribution would be:
Duration = (O+M+P)/3</t>
        </r>
      </text>
    </comment>
    <comment ref="C9" authorId="0">
      <text>
        <r>
          <rPr>
            <b/>
            <sz val="10"/>
            <rFont val="Tahoma"/>
            <family val="2"/>
          </rPr>
          <t>Predecessors:</t>
        </r>
        <r>
          <rPr>
            <sz val="10"/>
            <rFont val="Tahoma"/>
            <family val="2"/>
          </rPr>
          <t xml:space="preserve">
The set of events immediately preceding the task. In a network diagram or PERT chart, the predecessors for a particular task are all the tasks which have arrows pointing to that particular task.
- Each predecessor needs to refer to the ID in column A.
- If you need more than 6 predecessors, you can unhide columns I-L to increase the amount to 10.
</t>
        </r>
        <r>
          <rPr>
            <b/>
            <sz val="10"/>
            <rFont val="Tahoma"/>
            <family val="2"/>
          </rPr>
          <t>Successors:</t>
        </r>
        <r>
          <rPr>
            <sz val="10"/>
            <rFont val="Tahoma"/>
            <family val="2"/>
          </rPr>
          <t xml:space="preserve">
The set of events immediately following a particular task. In a network diagram or PERT chart, arrows are drawn from a task to its successors.</t>
        </r>
      </text>
    </comment>
    <comment ref="Q9" authorId="0">
      <text>
        <r>
          <rPr>
            <b/>
            <sz val="10"/>
            <rFont val="Tahoma"/>
            <family val="2"/>
          </rPr>
          <t>Early Start Time:</t>
        </r>
        <r>
          <rPr>
            <sz val="10"/>
            <rFont val="Tahoma"/>
            <family val="2"/>
          </rPr>
          <t xml:space="preserve">
The ES is the maximum EF of all predecessors, except for the first task where the ES=0.</t>
        </r>
      </text>
    </comment>
    <comment ref="R9" authorId="0">
      <text>
        <r>
          <rPr>
            <b/>
            <sz val="10"/>
            <rFont val="Tahoma"/>
            <family val="2"/>
          </rPr>
          <t>Early Finish Time:</t>
        </r>
        <r>
          <rPr>
            <sz val="10"/>
            <rFont val="Tahoma"/>
            <family val="2"/>
          </rPr>
          <t xml:space="preserve">
The EF time is the ES time plus the duration (EF=ES+Duration).</t>
        </r>
      </text>
    </comment>
    <comment ref="S9" authorId="0">
      <text>
        <r>
          <rPr>
            <b/>
            <sz val="10"/>
            <rFont val="Tahoma"/>
            <family val="2"/>
          </rPr>
          <t>Late Start Time:</t>
        </r>
        <r>
          <rPr>
            <sz val="10"/>
            <rFont val="Tahoma"/>
            <family val="2"/>
          </rPr>
          <t xml:space="preserve">
The LS time is calculated as the LF time minus the duration (LS=LF-Duration).</t>
        </r>
      </text>
    </comment>
    <comment ref="T9" authorId="0">
      <text>
        <r>
          <rPr>
            <b/>
            <sz val="10"/>
            <rFont val="Tahoma"/>
            <family val="2"/>
          </rPr>
          <t>Late Finish Time:</t>
        </r>
        <r>
          <rPr>
            <sz val="10"/>
            <rFont val="Tahoma"/>
            <family val="2"/>
          </rPr>
          <t xml:space="preserve">
The LF time is the minimum LS of all the successors, except for the last task where LF equals EF.</t>
        </r>
      </text>
    </comment>
    <comment ref="U9" authorId="0">
      <text>
        <r>
          <rPr>
            <b/>
            <sz val="10"/>
            <rFont val="Tahoma"/>
            <family val="2"/>
          </rPr>
          <t>Slack Time:</t>
        </r>
        <r>
          <rPr>
            <sz val="10"/>
            <rFont val="Tahoma"/>
            <family val="2"/>
          </rPr>
          <t xml:space="preserve">
The Slack time is calculated as LF minus EF. It can also be calculated as LS minus ES. </t>
        </r>
        <r>
          <rPr>
            <b/>
            <sz val="10"/>
            <rFont val="Tahoma"/>
            <family val="2"/>
          </rPr>
          <t>If the slack is zero, then the task is on the critical path.</t>
        </r>
      </text>
    </comment>
    <comment ref="A9" authorId="0">
      <text>
        <r>
          <rPr>
            <b/>
            <sz val="10"/>
            <rFont val="Tahoma"/>
            <family val="2"/>
          </rPr>
          <t>Task ID:</t>
        </r>
        <r>
          <rPr>
            <sz val="10"/>
            <rFont val="Tahoma"/>
            <family val="2"/>
          </rPr>
          <t xml:space="preserve">
Normally, you would start by assigning IDs as 10, 20, 30, etc. However, the ID can be anything you want, including text.</t>
        </r>
      </text>
    </comment>
    <comment ref="B9" authorId="0">
      <text>
        <r>
          <rPr>
            <b/>
            <sz val="10"/>
            <rFont val="Tahoma"/>
            <family val="2"/>
          </rPr>
          <t>Task Name:</t>
        </r>
        <r>
          <rPr>
            <sz val="10"/>
            <rFont val="Tahoma"/>
            <family val="2"/>
          </rPr>
          <t xml:space="preserve">
The task name is a description that will show up in the gantt chart. The task name will be bolded if the task is a </t>
        </r>
        <r>
          <rPr>
            <b/>
            <sz val="10"/>
            <rFont val="Tahoma"/>
            <family val="2"/>
          </rPr>
          <t>critical task</t>
        </r>
        <r>
          <rPr>
            <sz val="10"/>
            <rFont val="Tahoma"/>
            <family val="2"/>
          </rPr>
          <t>. This is done through conditional formatting.</t>
        </r>
      </text>
    </comment>
    <comment ref="B5" authorId="0">
      <text>
        <r>
          <rPr>
            <b/>
            <sz val="10"/>
            <rFont val="Tahoma"/>
            <family val="2"/>
          </rPr>
          <t>Finish Date:</t>
        </r>
        <r>
          <rPr>
            <sz val="10"/>
            <rFont val="Tahoma"/>
            <family val="2"/>
          </rPr>
          <t xml:space="preserve">
The Finish Date uses the WORKDAY() function to calculate the date to completion, </t>
        </r>
        <r>
          <rPr>
            <i/>
            <sz val="10"/>
            <rFont val="Tahoma"/>
            <family val="2"/>
          </rPr>
          <t>excluding weekends and the holidays</t>
        </r>
        <r>
          <rPr>
            <sz val="10"/>
            <rFont val="Tahoma"/>
            <family val="2"/>
          </rPr>
          <t xml:space="preserve"> listed in the Holidays worksheet.
If you see a #NAME or other error in the Finish Date, you probably need to install the Analysis ToolPak and then recalculate the worksheet by pressing Ctrl+Alt+F9.</t>
        </r>
      </text>
    </comment>
    <comment ref="U2" authorId="1">
      <text>
        <r>
          <rPr>
            <b/>
            <u val="single"/>
            <sz val="8"/>
            <rFont val="Tahoma"/>
            <family val="2"/>
          </rPr>
          <t xml:space="preserve">Limited Use Policy
</t>
        </r>
        <r>
          <rPr>
            <sz val="8"/>
            <rFont val="Tahoma"/>
            <family val="2"/>
          </rPr>
          <t xml:space="preserve">You may make archival copies and customize this template (the "Software") for </t>
        </r>
        <r>
          <rPr>
            <b/>
            <sz val="8"/>
            <rFont val="Tahoma"/>
            <family val="2"/>
          </rPr>
          <t>personal use or use within your company or organization</t>
        </r>
        <r>
          <rPr>
            <sz val="8"/>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The copyright notice(s) within the spreadsheet may NOT be removed, deleted, or hidden.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<sst xmlns="http://schemas.openxmlformats.org/spreadsheetml/2006/main" count="82" uniqueCount="76">
  <si>
    <t>ID</t>
  </si>
  <si>
    <t>Task Name</t>
  </si>
  <si>
    <t>Start</t>
  </si>
  <si>
    <t>Finish</t>
  </si>
  <si>
    <t>ES</t>
  </si>
  <si>
    <t>EF</t>
  </si>
  <si>
    <t>LS</t>
  </si>
  <si>
    <t>Slack</t>
  </si>
  <si>
    <t>LF</t>
  </si>
  <si>
    <t>EF of Predecessors</t>
  </si>
  <si>
    <t>Successors</t>
  </si>
  <si>
    <t>LS of Successors</t>
  </si>
  <si>
    <t>Start Date</t>
  </si>
  <si>
    <t>Duration</t>
  </si>
  <si>
    <t>Events</t>
  </si>
  <si>
    <t>Axis</t>
  </si>
  <si>
    <t>Finish Date</t>
  </si>
  <si>
    <t>Critical</t>
  </si>
  <si>
    <t>+T</t>
  </si>
  <si>
    <t>-T</t>
  </si>
  <si>
    <t>Holidays to Exclude from Working Days</t>
  </si>
  <si>
    <t>Date</t>
  </si>
  <si>
    <t>Non-Working Days</t>
  </si>
  <si>
    <t>New Year's Day</t>
  </si>
  <si>
    <t>Christmas</t>
  </si>
  <si>
    <t>Weeks</t>
  </si>
  <si>
    <t>Days</t>
  </si>
  <si>
    <t>Days to Completion</t>
  </si>
  <si>
    <t>Task A</t>
  </si>
  <si>
    <t>Task B</t>
  </si>
  <si>
    <t>Task C</t>
  </si>
  <si>
    <t>Task D</t>
  </si>
  <si>
    <t>Task E</t>
  </si>
  <si>
    <t>Task F</t>
  </si>
  <si>
    <t>Task G</t>
  </si>
  <si>
    <r>
      <t xml:space="preserve">Predecessors
</t>
    </r>
    <r>
      <rPr>
        <sz val="8"/>
        <color indexed="9"/>
        <rFont val="Arial"/>
        <family val="2"/>
      </rPr>
      <t>(Enter one ID per cell)</t>
    </r>
  </si>
  <si>
    <r>
      <t xml:space="preserve">M
</t>
    </r>
    <r>
      <rPr>
        <sz val="8"/>
        <color indexed="9"/>
        <rFont val="Arial"/>
        <family val="2"/>
      </rPr>
      <t>(most likely)</t>
    </r>
  </si>
  <si>
    <r>
      <t xml:space="preserve">O
</t>
    </r>
    <r>
      <rPr>
        <sz val="8"/>
        <color indexed="9"/>
        <rFont val="Arial"/>
        <family val="2"/>
      </rPr>
      <t>(min)</t>
    </r>
  </si>
  <si>
    <r>
      <t xml:space="preserve">P
</t>
    </r>
    <r>
      <rPr>
        <sz val="8"/>
        <color indexed="9"/>
        <rFont val="Arial"/>
        <family val="2"/>
      </rPr>
      <t>(max)</t>
    </r>
  </si>
  <si>
    <r>
      <t xml:space="preserve">Duration
</t>
    </r>
    <r>
      <rPr>
        <sz val="8"/>
        <color indexed="9"/>
        <rFont val="Arial"/>
        <family val="2"/>
      </rPr>
      <t>(exp. time)</t>
    </r>
  </si>
  <si>
    <t>Triangular</t>
  </si>
  <si>
    <t>Time Distribution:</t>
  </si>
  <si>
    <t>© 2010 Vertex42 LLC</t>
  </si>
  <si>
    <t>Series Used in the Gantt Chart</t>
  </si>
  <si>
    <t>Terms of Use</t>
  </si>
  <si>
    <r>
      <t xml:space="preserve">This </t>
    </r>
    <r>
      <rPr>
        <b/>
        <sz val="10"/>
        <rFont val="Trebuchet MS"/>
        <family val="2"/>
      </rPr>
      <t>TermsOfUse</t>
    </r>
    <r>
      <rPr>
        <sz val="10"/>
        <rFont val="Arial"/>
        <family val="2"/>
      </rPr>
      <t xml:space="preserve"> worksheet may not be modified, removed, or deleted.</t>
    </r>
  </si>
  <si>
    <t>Limited Use Policy</t>
  </si>
  <si>
    <t>No Warranties</t>
  </si>
  <si>
    <t>THE SOFTWARE AND ANY RELATED DOCUMENTATION ARE PROVIDED TO YOU "AS IS."</t>
  </si>
  <si>
    <t>REPRESENTATIONS, ORAL OR WRITTEN, TERMS, CONDITIONS, AND WARRANTIES, INCLUDING BUT NOT</t>
  </si>
  <si>
    <t>LIMITED TO, IMPLIED WARRANTIES OF MERCHANTABILITY, FITNESS FOR A PARTICULAR PURPOSE, AND</t>
  </si>
  <si>
    <t>NONINFRINGEMENT. WITHOUT LIMITING THE ABOVE YOU ACCEPT THAT THE SOFTWARE MAY NOT MEET</t>
  </si>
  <si>
    <t>YOUR REQUIREMENTS, OPERATE ERROR FREE, OR IDENTIFY ANY OR ALL ERRORS OR PROBLEMS, OR DO</t>
  </si>
  <si>
    <t>SO ACCURATELY. This Agreement does not affect any statutory rights you may have as a consumer.</t>
  </si>
  <si>
    <t>Limitation of Liability</t>
  </si>
  <si>
    <t>LOST SAVINGS, OR ANY OTHER DIRECT, INDIRECT, SPECIAL, INCIDENTAL, OR CONSEQUENTIAL DAMAGES</t>
  </si>
  <si>
    <t>ARISING FROM THE USE OR THE INABILITY TO USE THE SOFTWARE (EVEN IF WE OR AN AUTHORIZED DEALER</t>
  </si>
  <si>
    <t>OR DISTRIBUTOR HAS BEEN ADVISED OF THE POSSIBILITY OF THESE DAMAGES), OR ANY MISTAKES AND</t>
  </si>
  <si>
    <t xml:space="preserve">NEGLIGENCE IN DEVELOPING THIS SOFTWARE, OR FOR ANY CLAIM BY ANY OTHER PARTY. THE </t>
  </si>
  <si>
    <t xml:space="preserve">ORGANIZATION, BUSINESS, OR PERSON USING THIS SOFTWARE BEARS ALL RISKS AND RESPONSIBILITY </t>
  </si>
  <si>
    <t>FOR THE QUALITY AND PERFORMANCE OF THIS SOFTWARE.</t>
  </si>
  <si>
    <t>Somes states do not allow the limitation or exclusion of liability for incidental or consequential damages,</t>
  </si>
  <si>
    <t>so the above limitation may not apply to you.</t>
  </si>
  <si>
    <t>Times (in Days)</t>
  </si>
  <si>
    <t>HELP</t>
  </si>
  <si>
    <r>
      <t xml:space="preserve">You may make archival copies and customize this template (the "Software") for </t>
    </r>
    <r>
      <rPr>
        <b/>
        <sz val="10"/>
        <rFont val="Arial"/>
        <family val="2"/>
      </rPr>
      <t>personal use</t>
    </r>
    <r>
      <rPr>
        <sz val="10"/>
        <rFont val="Arial"/>
        <family val="2"/>
      </rPr>
      <t xml:space="preserve"> or for use within your</t>
    </r>
  </si>
  <si>
    <t>The copyright notice(s) within the spreadsheet may NOT be removed, deleted, or hidden.</t>
  </si>
  <si>
    <r>
      <t>company or organization</t>
    </r>
    <r>
      <rPr>
        <sz val="10"/>
        <rFont val="Arial"/>
        <family val="2"/>
      </rPr>
      <t>. This template or any document including or derived from this template</t>
    </r>
  </si>
  <si>
    <t>may NOT be sold, distributed, or placed on a public server such as the internet.</t>
  </si>
  <si>
    <t>VERTEX42 LLC MAKES NO WARRANTIES, EXPRESS OR IMPLIED, AND EXPRESSLY DISCLAIMS ALL</t>
  </si>
  <si>
    <t>IN NO EVENT SHALL VERTEX42 LLC BE LIABLE TO YOU, FOR ANY DAMAGES, INCLUDING ANY LOST PROFITS,</t>
  </si>
  <si>
    <t>© 2010 Vertex42 LLC. All rights reserved.</t>
  </si>
  <si>
    <t>See help (F1) on the WORKDAY() function</t>
  </si>
  <si>
    <t>http://www.vertex42.com/ExcelTemplates/critical-path-method.html</t>
  </si>
  <si>
    <t>[42]</t>
  </si>
  <si>
    <t>Critical Path Method</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</si>
</sst>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409]dddd\,\ mmmm\ dd\,\ yyyy"/>
    <numFmt numFmtId="186" formatCode="&quot;Week&quot;\ 0"/>
    <numFmt numFmtId="187" formatCode="&quot;Wk&quot;\ 0"/>
    <numFmt numFmtId="188" formatCode="m/d/yyyy\ \(dddd\)"/>
    <numFmt numFmtId="189" formatCode="dd\ \-\ mmm\ \-\ yy"/>
    <numFmt numFmtId="190" formatCode="ddd\ m/dd/yy"/>
    <numFmt numFmtId="191" formatCode="m\ /\ d\ /\ yy"/>
    <numFmt numFmtId="192" formatCode="ddd\ \-\ m\ /\ d\ /\ yy"/>
    <numFmt numFmtId="193" formatCode="m/d/yy;@"/>
    <numFmt numFmtId="194" formatCode="[$-409]m/d/yy\ h:mm\ AM/PM;@"/>
  </numFmts>
  <fonts count="59">
    <font>
      <sz val="10"/>
      <name val="Arial"/>
      <family val="2"/>
    </font>
    <font>
      <b/>
      <sz val="10"/>
      <name val="Arial"/>
      <family val="2"/>
    </font>
    <font>
      <u val="single"/>
      <sz val="10"/>
      <color indexed="12"/>
      <name val="Arial"/>
      <family val="2"/>
    </font>
    <font>
      <sz val="8"/>
      <name val="Arial"/>
      <family val="2"/>
    </font>
    <font>
      <u val="single"/>
      <sz val="10"/>
      <color indexed="36"/>
      <name val="Arial"/>
      <family val="2"/>
    </font>
    <font>
      <b/>
      <sz val="12"/>
      <name val="Arial"/>
      <family val="2"/>
    </font>
    <font>
      <b/>
      <sz val="10"/>
      <color indexed="9"/>
      <name val="Arial"/>
      <family val="2"/>
    </font>
    <font>
      <i/>
      <sz val="10"/>
      <name val="Arial"/>
      <family val="2"/>
    </font>
    <font>
      <sz val="8"/>
      <color indexed="9"/>
      <name val="Arial"/>
      <family val="2"/>
    </font>
    <font>
      <sz val="10"/>
      <name val="Tahoma"/>
      <family val="2"/>
    </font>
    <font>
      <b/>
      <sz val="10"/>
      <name val="Tahoma"/>
      <family val="2"/>
    </font>
    <font>
      <i/>
      <sz val="8"/>
      <name val="Arial"/>
      <family val="2"/>
    </font>
    <font>
      <b/>
      <sz val="10"/>
      <name val="Trebuchet MS"/>
      <family val="2"/>
    </font>
    <font>
      <b/>
      <sz val="10"/>
      <color indexed="10"/>
      <name val="Arial"/>
      <family val="2"/>
    </font>
    <font>
      <i/>
      <sz val="10"/>
      <name val="Tahoma"/>
      <family val="2"/>
    </font>
    <font>
      <b/>
      <sz val="18"/>
      <color indexed="60"/>
      <name val="Arial"/>
      <family val="2"/>
    </font>
    <font>
      <b/>
      <u val="single"/>
      <sz val="8"/>
      <name val="Tahoma"/>
      <family val="2"/>
    </font>
    <font>
      <sz val="8"/>
      <name val="Tahoma"/>
      <family val="2"/>
    </font>
    <font>
      <b/>
      <sz val="8"/>
      <name val="Tahoma"/>
      <family val="2"/>
    </font>
    <font>
      <b/>
      <sz val="8"/>
      <color indexed="10"/>
      <name val="Tahoma"/>
      <family val="2"/>
    </font>
    <font>
      <sz val="6"/>
      <color indexed="9"/>
      <name val="Arial"/>
      <family val="2"/>
    </font>
    <font>
      <b/>
      <sz val="18"/>
      <color indexed="18"/>
      <name val="맑은 고딕"/>
      <family val="3"/>
    </font>
    <font>
      <b/>
      <sz val="15"/>
      <color indexed="18"/>
      <name val="맑은 고딕"/>
      <family val="3"/>
    </font>
    <font>
      <b/>
      <sz val="13"/>
      <color indexed="18"/>
      <name val="맑은 고딕"/>
      <family val="3"/>
    </font>
    <font>
      <b/>
      <sz val="11"/>
      <color indexed="18"/>
      <name val="맑은 고딕"/>
      <family val="3"/>
    </font>
    <font>
      <sz val="11"/>
      <color indexed="17"/>
      <name val="맑은 고딕"/>
      <family val="3"/>
    </font>
    <font>
      <sz val="11"/>
      <color indexed="36"/>
      <name val="맑은 고딕"/>
      <family val="3"/>
    </font>
    <font>
      <sz val="11"/>
      <color indexed="59"/>
      <name val="맑은 고딕"/>
      <family val="3"/>
    </font>
    <font>
      <sz val="11"/>
      <color indexed="53"/>
      <name val="맑은 고딕"/>
      <family val="3"/>
    </font>
    <font>
      <b/>
      <sz val="11"/>
      <color indexed="63"/>
      <name val="맑은 고딕"/>
      <family val="3"/>
    </font>
    <font>
      <b/>
      <sz val="11"/>
      <color indexed="50"/>
      <name val="맑은 고딕"/>
      <family val="3"/>
    </font>
    <font>
      <sz val="11"/>
      <color indexed="50"/>
      <name val="맑은 고딕"/>
      <family val="3"/>
    </font>
    <font>
      <b/>
      <sz val="11"/>
      <color indexed="9"/>
      <name val="맑은 고딕"/>
      <family val="3"/>
    </font>
    <font>
      <sz val="11"/>
      <color indexed="10"/>
      <name val="맑은 고딕"/>
      <family val="3"/>
    </font>
    <font>
      <i/>
      <sz val="11"/>
      <color indexed="23"/>
      <name val="맑은 고딕"/>
      <family val="3"/>
    </font>
    <font>
      <b/>
      <sz val="11"/>
      <color indexed="8"/>
      <name val="맑은 고딕"/>
      <family val="3"/>
    </font>
    <font>
      <sz val="11"/>
      <color indexed="9"/>
      <name val="맑은 고딕"/>
      <family val="3"/>
    </font>
    <font>
      <sz val="11"/>
      <color indexed="8"/>
      <name val="맑은 고딕"/>
      <family val="3"/>
    </font>
    <font>
      <sz val="8"/>
      <color indexed="8"/>
      <name val="Arial"/>
      <family val="2"/>
    </font>
    <font>
      <b/>
      <sz val="8"/>
      <color indexed="8"/>
      <name val="Arial"/>
      <family val="2"/>
    </font>
    <font>
      <sz val="7.35"/>
      <color indexed="8"/>
      <name val="Arial"/>
      <family val="2"/>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indexed="53"/>
        <bgColor indexed="64"/>
      </patternFill>
    </fill>
    <fill>
      <patternFill patternType="solid">
        <fgColor indexed="52"/>
        <bgColor indexed="64"/>
      </patternFill>
    </fill>
    <fill>
      <patternFill patternType="solid">
        <fgColor indexed="5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color indexed="23"/>
      </bottom>
    </border>
    <border>
      <left>
        <color indexed="63"/>
      </left>
      <right>
        <color indexed="63"/>
      </right>
      <top>
        <color indexed="63"/>
      </top>
      <bottom style="medium"/>
    </border>
    <border>
      <left style="thin"/>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right style="thin"/>
      <top style="thin">
        <color indexed="55"/>
      </top>
      <bottom style="thin">
        <color indexed="55"/>
      </bottom>
    </border>
    <border>
      <left style="thin">
        <color indexed="55"/>
      </left>
      <right style="thin"/>
      <top style="thin">
        <color indexed="23"/>
      </top>
      <bottom style="thin">
        <color indexed="55"/>
      </bottom>
    </border>
    <border>
      <left style="thin">
        <color indexed="55"/>
      </left>
      <right style="thin"/>
      <top style="thin">
        <color indexed="55"/>
      </top>
      <bottom style="thin">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3"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49" fillId="0" borderId="4" applyNumberFormat="0" applyFill="0" applyAlignment="0" applyProtection="0"/>
    <xf numFmtId="0" fontId="4" fillId="0" borderId="0" applyNumberFormat="0" applyFill="0" applyBorder="0" applyAlignment="0" applyProtection="0"/>
    <xf numFmtId="0" fontId="50" fillId="0" borderId="5" applyNumberFormat="0" applyFill="0" applyAlignment="0" applyProtection="0"/>
    <xf numFmtId="0" fontId="51" fillId="31" borderId="1" applyNumberFormat="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32" borderId="0" applyNumberFormat="0" applyBorder="0" applyAlignment="0" applyProtection="0"/>
    <xf numFmtId="0" fontId="57" fillId="26" borderId="9"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2" fillId="0" borderId="0" applyNumberFormat="0" applyFill="0" applyBorder="0" applyAlignment="0" applyProtection="0"/>
  </cellStyleXfs>
  <cellXfs count="57">
    <xf numFmtId="0" fontId="0" fillId="0" borderId="0" xfId="0" applyAlignment="1">
      <alignment/>
    </xf>
    <xf numFmtId="0" fontId="1" fillId="0" borderId="0" xfId="0" applyFont="1" applyAlignment="1">
      <alignment/>
    </xf>
    <xf numFmtId="0" fontId="0" fillId="0" borderId="0" xfId="0" applyFont="1" applyAlignment="1">
      <alignment/>
    </xf>
    <xf numFmtId="0" fontId="2" fillId="0" borderId="0" xfId="62" applyAlignment="1" applyProtection="1">
      <alignment/>
      <protection/>
    </xf>
    <xf numFmtId="0" fontId="0" fillId="33" borderId="0" xfId="0" applyFill="1" applyBorder="1" applyAlignment="1">
      <alignment horizontal="center"/>
    </xf>
    <xf numFmtId="14" fontId="0" fillId="0" borderId="0" xfId="0" applyNumberFormat="1" applyAlignment="1">
      <alignment/>
    </xf>
    <xf numFmtId="0" fontId="3" fillId="0" borderId="0" xfId="0" applyNumberFormat="1" applyFont="1" applyAlignment="1">
      <alignment/>
    </xf>
    <xf numFmtId="2" fontId="3" fillId="0" borderId="0" xfId="0" applyNumberFormat="1" applyFont="1" applyAlignment="1">
      <alignment/>
    </xf>
    <xf numFmtId="0" fontId="0" fillId="0" borderId="0" xfId="0" applyFont="1" applyBorder="1" applyAlignment="1" quotePrefix="1">
      <alignment horizontal="right"/>
    </xf>
    <xf numFmtId="0" fontId="0" fillId="0" borderId="0" xfId="0" applyBorder="1" applyAlignment="1">
      <alignment/>
    </xf>
    <xf numFmtId="0" fontId="5" fillId="0" borderId="0" xfId="0" applyFont="1" applyAlignment="1">
      <alignment/>
    </xf>
    <xf numFmtId="0" fontId="3" fillId="0" borderId="0" xfId="0" applyFont="1" applyAlignment="1">
      <alignment/>
    </xf>
    <xf numFmtId="0" fontId="0" fillId="33" borderId="0" xfId="0" applyFont="1" applyFill="1" applyAlignment="1">
      <alignment horizontal="center"/>
    </xf>
    <xf numFmtId="0" fontId="0" fillId="0" borderId="0" xfId="0" applyNumberFormat="1" applyAlignment="1">
      <alignment/>
    </xf>
    <xf numFmtId="0" fontId="0" fillId="34" borderId="0" xfId="0" applyFill="1" applyAlignment="1">
      <alignment/>
    </xf>
    <xf numFmtId="2" fontId="0" fillId="33" borderId="0" xfId="0" applyNumberFormat="1" applyFill="1" applyBorder="1" applyAlignment="1">
      <alignment/>
    </xf>
    <xf numFmtId="0" fontId="0" fillId="33" borderId="10" xfId="0" applyFill="1" applyBorder="1" applyAlignment="1">
      <alignment/>
    </xf>
    <xf numFmtId="2" fontId="7" fillId="33" borderId="0" xfId="0" applyNumberFormat="1" applyFont="1" applyFill="1" applyBorder="1" applyAlignment="1">
      <alignment/>
    </xf>
    <xf numFmtId="0" fontId="0" fillId="33" borderId="11" xfId="0" applyFill="1" applyBorder="1" applyAlignment="1">
      <alignment horizontal="center"/>
    </xf>
    <xf numFmtId="0" fontId="6" fillId="35" borderId="12" xfId="0" applyFont="1" applyFill="1" applyBorder="1" applyAlignment="1">
      <alignment horizontal="center" vertical="center"/>
    </xf>
    <xf numFmtId="0" fontId="6" fillId="35" borderId="12" xfId="0" applyFont="1" applyFill="1" applyBorder="1" applyAlignment="1">
      <alignment vertical="center"/>
    </xf>
    <xf numFmtId="0" fontId="6" fillId="35" borderId="12" xfId="0" applyFont="1" applyFill="1" applyBorder="1" applyAlignment="1">
      <alignment/>
    </xf>
    <xf numFmtId="0" fontId="6" fillId="35" borderId="12" xfId="0" applyFont="1" applyFill="1" applyBorder="1" applyAlignment="1">
      <alignment horizontal="center" wrapText="1"/>
    </xf>
    <xf numFmtId="0" fontId="6" fillId="35" borderId="12" xfId="0" applyFont="1" applyFill="1" applyBorder="1" applyAlignment="1">
      <alignment horizontal="right" vertical="center"/>
    </xf>
    <xf numFmtId="0" fontId="6" fillId="35" borderId="12" xfId="0" applyFont="1" applyFill="1" applyBorder="1" applyAlignment="1">
      <alignment horizontal="right" vertical="center" wrapText="1"/>
    </xf>
    <xf numFmtId="0" fontId="3" fillId="0" borderId="0" xfId="0" applyFont="1" applyBorder="1" applyAlignment="1">
      <alignment horizontal="center"/>
    </xf>
    <xf numFmtId="0" fontId="11" fillId="0" borderId="0" xfId="0" applyFont="1" applyBorder="1" applyAlignment="1">
      <alignment horizontal="right"/>
    </xf>
    <xf numFmtId="0" fontId="0" fillId="33" borderId="0" xfId="0" applyFill="1" applyAlignment="1">
      <alignment/>
    </xf>
    <xf numFmtId="0" fontId="1" fillId="33" borderId="0" xfId="0" applyFont="1" applyFill="1" applyAlignment="1">
      <alignment/>
    </xf>
    <xf numFmtId="0" fontId="3" fillId="0" borderId="0" xfId="0" applyFont="1" applyAlignment="1">
      <alignment horizontal="right"/>
    </xf>
    <xf numFmtId="0" fontId="0" fillId="33" borderId="0" xfId="0" applyNumberFormat="1" applyFill="1" applyBorder="1" applyAlignment="1">
      <alignment horizontal="center"/>
    </xf>
    <xf numFmtId="0" fontId="0" fillId="0" borderId="0" xfId="0" applyNumberFormat="1" applyFill="1" applyBorder="1" applyAlignment="1">
      <alignment horizontal="center"/>
    </xf>
    <xf numFmtId="0" fontId="6" fillId="35" borderId="0" xfId="0" applyFont="1" applyFill="1" applyBorder="1" applyAlignment="1">
      <alignment/>
    </xf>
    <xf numFmtId="0" fontId="6" fillId="36" borderId="0" xfId="0" applyFont="1" applyFill="1" applyBorder="1" applyAlignment="1">
      <alignment/>
    </xf>
    <xf numFmtId="0" fontId="11" fillId="0" borderId="0" xfId="0" applyFont="1" applyAlignment="1">
      <alignment/>
    </xf>
    <xf numFmtId="0" fontId="5" fillId="37" borderId="13" xfId="0" applyFont="1" applyFill="1" applyBorder="1" applyAlignment="1">
      <alignment/>
    </xf>
    <xf numFmtId="0" fontId="0" fillId="0" borderId="0" xfId="0" applyFont="1" applyAlignment="1">
      <alignment wrapText="1"/>
    </xf>
    <xf numFmtId="0" fontId="1" fillId="0" borderId="0" xfId="0" applyFont="1" applyAlignment="1">
      <alignment wrapText="1"/>
    </xf>
    <xf numFmtId="0" fontId="0" fillId="0" borderId="0" xfId="0" applyAlignment="1">
      <alignment wrapText="1"/>
    </xf>
    <xf numFmtId="0" fontId="12" fillId="33" borderId="0" xfId="0" applyFont="1" applyFill="1" applyAlignment="1">
      <alignment/>
    </xf>
    <xf numFmtId="0" fontId="0" fillId="0" borderId="14" xfId="0" applyFont="1" applyFill="1" applyBorder="1" applyAlignment="1">
      <alignment horizontal="center"/>
    </xf>
    <xf numFmtId="0" fontId="0" fillId="0" borderId="15" xfId="0" applyFont="1" applyFill="1" applyBorder="1" applyAlignment="1">
      <alignment horizontal="center"/>
    </xf>
    <xf numFmtId="0" fontId="0" fillId="0" borderId="14" xfId="0" applyNumberFormat="1" applyFill="1" applyBorder="1" applyAlignment="1">
      <alignment horizontal="center"/>
    </xf>
    <xf numFmtId="0" fontId="0" fillId="0" borderId="15" xfId="0" applyNumberFormat="1" applyFill="1" applyBorder="1" applyAlignment="1">
      <alignment horizontal="center"/>
    </xf>
    <xf numFmtId="0" fontId="0" fillId="0" borderId="16" xfId="0" applyFill="1" applyBorder="1" applyAlignment="1">
      <alignment/>
    </xf>
    <xf numFmtId="14" fontId="0" fillId="0" borderId="15" xfId="0" applyNumberFormat="1" applyBorder="1" applyAlignment="1">
      <alignment horizontal="center"/>
    </xf>
    <xf numFmtId="2" fontId="0" fillId="33" borderId="0" xfId="0" applyNumberFormat="1" applyFill="1" applyAlignment="1">
      <alignment horizontal="center"/>
    </xf>
    <xf numFmtId="0" fontId="0" fillId="0" borderId="0" xfId="0" applyFont="1" applyAlignment="1">
      <alignment horizontal="center"/>
    </xf>
    <xf numFmtId="14" fontId="0" fillId="33" borderId="0" xfId="0" applyNumberFormat="1" applyFill="1" applyBorder="1" applyAlignment="1">
      <alignment horizontal="center"/>
    </xf>
    <xf numFmtId="14" fontId="0" fillId="0" borderId="0" xfId="0" applyNumberFormat="1" applyFont="1" applyAlignment="1">
      <alignment horizontal="center"/>
    </xf>
    <xf numFmtId="0" fontId="0" fillId="0" borderId="17" xfId="0" applyNumberFormat="1" applyFill="1" applyBorder="1" applyAlignment="1">
      <alignment horizontal="center"/>
    </xf>
    <xf numFmtId="0" fontId="0" fillId="0" borderId="18" xfId="0" applyNumberFormat="1" applyFill="1" applyBorder="1" applyAlignment="1">
      <alignment horizontal="center"/>
    </xf>
    <xf numFmtId="0" fontId="15" fillId="33" borderId="0" xfId="0" applyFont="1" applyFill="1" applyAlignment="1">
      <alignment/>
    </xf>
    <xf numFmtId="0" fontId="13" fillId="0" borderId="0" xfId="0" applyFont="1" applyAlignment="1">
      <alignment/>
    </xf>
    <xf numFmtId="0" fontId="20" fillId="0" borderId="0" xfId="0" applyFont="1" applyBorder="1" applyAlignment="1">
      <alignment horizontal="right"/>
    </xf>
    <xf numFmtId="0" fontId="6" fillId="35" borderId="12" xfId="0" applyFont="1" applyFill="1" applyBorder="1" applyAlignment="1">
      <alignment horizontal="left" wrapText="1"/>
    </xf>
    <xf numFmtId="0" fontId="1" fillId="0" borderId="0" xfId="0" applyFont="1" applyBorder="1" applyAlignment="1">
      <alignment horizontal="center"/>
    </xf>
  </cellXfs>
  <cellStyles count="49">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Hyperlink" xfId="62"/>
  </cellStyles>
  <dxfs count="2">
    <dxf>
      <font>
        <b/>
        <i val="0"/>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625"/>
          <c:y val="-0.0025"/>
          <c:w val="0.9215"/>
          <c:h val="1"/>
        </c:manualLayout>
      </c:layout>
      <c:barChart>
        <c:barDir val="bar"/>
        <c:grouping val="stacked"/>
        <c:varyColors val="0"/>
        <c:ser>
          <c:idx val="0"/>
          <c:order val="0"/>
          <c:tx>
            <c:strRef>
              <c:f>CPM!$EE$9</c:f>
              <c:strCache>
                <c:ptCount val="1"/>
                <c:pt idx="0">
                  <c:v>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CPM!$B$10:$B$18</c:f>
              <c:strCache/>
            </c:strRef>
          </c:cat>
          <c:val>
            <c:numRef>
              <c:f>CPM!$EE$10:$EE$18</c:f>
            </c:numRef>
          </c:val>
        </c:ser>
        <c:ser>
          <c:idx val="1"/>
          <c:order val="1"/>
          <c:tx>
            <c:v>Critical</c:v>
          </c:tx>
          <c:spPr>
            <a:pattFill prst="pct50">
              <a:fgClr>
                <a:srgbClr val="FF0000"/>
              </a:fgClr>
              <a:bgClr>
                <a:srgbClr val="FFFFFF"/>
              </a:bgClr>
            </a:pattFill>
            <a:ln w="12700">
              <a:solidFill>
                <a:srgbClr val="6B0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CPM!$B$10:$B$18</c:f>
              <c:strCache/>
            </c:strRef>
          </c:cat>
          <c:val>
            <c:numRef>
              <c:f>CPM!$EF$10:$EF$18</c:f>
            </c:numRef>
          </c:val>
        </c:ser>
        <c:ser>
          <c:idx val="4"/>
          <c:order val="2"/>
          <c:tx>
            <c:v>Flexible</c:v>
          </c:tx>
          <c:spPr>
            <a:pattFill prst="pct50">
              <a:fgClr>
                <a:srgbClr val="0000FF"/>
              </a:fgClr>
              <a:bgClr>
                <a:srgbClr val="FFFFFF"/>
              </a:bgClr>
            </a:pattFill>
            <a:ln w="12700">
              <a:solidFill>
                <a:srgbClr val="182C63"/>
              </a:solidFill>
            </a:ln>
          </c:spPr>
          <c:invertIfNegative val="1"/>
          <c:extLst>
            <c:ext xmlns:c14="http://schemas.microsoft.com/office/drawing/2007/8/2/chart" uri="{6F2FDCE9-48DA-4B69-8628-5D25D57E5C99}">
              <c14:invertSolidFillFmt>
                <c14:spPr>
                  <a:solidFill>
                    <a:srgbClr val="FFFFFF"/>
                  </a:solidFill>
                </c14:spPr>
              </c14:invertSolidFillFmt>
            </c:ext>
          </c:extLst>
          <c:val>
            <c:numRef>
              <c:f>CPM!$EI$10:$EI$18</c:f>
            </c:numRef>
          </c:val>
        </c:ser>
        <c:ser>
          <c:idx val="2"/>
          <c:order val="3"/>
          <c:tx>
            <c:strRef>
              <c:f>CPM!$EL$9</c:f>
              <c:strCache>
                <c:ptCount val="1"/>
                <c:pt idx="0">
                  <c:v>Slack</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CPM!$B$10:$B$18</c:f>
              <c:strCache/>
            </c:strRef>
          </c:cat>
          <c:val>
            <c:numRef>
              <c:f>CPM!$EL$10:$EL$18</c:f>
            </c:numRef>
          </c:val>
        </c:ser>
        <c:overlap val="100"/>
        <c:gapWidth val="50"/>
        <c:axId val="43968614"/>
        <c:axId val="60173207"/>
      </c:barChart>
      <c:scatterChart>
        <c:scatterStyle val="lineMarker"/>
        <c:varyColors val="0"/>
        <c:ser>
          <c:idx val="3"/>
          <c:order val="4"/>
          <c:tx>
            <c:v>Events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00"/>
              </a:solidFill>
              <a:ln>
                <a:solidFill>
                  <a:srgbClr val="000000"/>
                </a:solidFill>
              </a:ln>
            </c:spPr>
          </c:marker>
          <c:xVal>
            <c:numRef>
              <c:f>CPM!$EM$10:$EM$18</c:f>
            </c:numRef>
          </c:xVal>
          <c:yVal>
            <c:numRef>
              <c:f>CPM!$EO$10:$EO$18</c:f>
            </c:numRef>
          </c:yVal>
          <c:smooth val="0"/>
        </c:ser>
        <c:axId val="4687952"/>
        <c:axId val="42191569"/>
      </c:scatterChart>
      <c:catAx>
        <c:axId val="43968614"/>
        <c:scaling>
          <c:orientation val="maxMin"/>
        </c:scaling>
        <c:axPos val="l"/>
        <c:delete val="0"/>
        <c:numFmt formatCode="General" sourceLinked="1"/>
        <c:majorTickMark val="out"/>
        <c:minorTickMark val="none"/>
        <c:tickLblPos val="nextTo"/>
        <c:spPr>
          <a:ln w="3175">
            <a:solidFill>
              <a:srgbClr val="000000"/>
            </a:solidFill>
          </a:ln>
        </c:spPr>
        <c:crossAx val="60173207"/>
        <c:crosses val="autoZero"/>
        <c:auto val="1"/>
        <c:lblOffset val="100"/>
        <c:tickLblSkip val="1"/>
        <c:noMultiLvlLbl val="0"/>
      </c:catAx>
      <c:valAx>
        <c:axId val="60173207"/>
        <c:scaling>
          <c:orientation val="minMax"/>
        </c:scaling>
        <c:axPos val="t"/>
        <c:title>
          <c:tx>
            <c:rich>
              <a:bodyPr vert="horz" rot="0" anchor="ctr"/>
              <a:lstStyle/>
              <a:p>
                <a:pPr algn="ctr">
                  <a:defRPr/>
                </a:pPr>
                <a:r>
                  <a:rPr lang="en-US" cap="none" sz="800" b="1" i="0" u="none" baseline="0">
                    <a:solidFill>
                      <a:srgbClr val="000000"/>
                    </a:solidFill>
                    <a:latin typeface="Arial"/>
                    <a:ea typeface="Arial"/>
                    <a:cs typeface="Arial"/>
                  </a:rPr>
                  <a:t>Days:</a:t>
                </a:r>
              </a:p>
            </c:rich>
          </c:tx>
          <c:layout>
            <c:manualLayout>
              <c:xMode val="factor"/>
              <c:yMode val="factor"/>
              <c:x val="0.01"/>
              <c:y val="-0.136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43968614"/>
        <c:crossesAt val="1"/>
        <c:crossBetween val="between"/>
        <c:dispUnits/>
        <c:majorUnit val="5"/>
      </c:valAx>
      <c:valAx>
        <c:axId val="4687952"/>
        <c:scaling>
          <c:orientation val="minMax"/>
        </c:scaling>
        <c:axPos val="t"/>
        <c:title>
          <c:tx>
            <c:rich>
              <a:bodyPr vert="horz" rot="0" anchor="ctr"/>
              <a:lstStyle/>
              <a:p>
                <a:pPr algn="ctr">
                  <a:defRPr/>
                </a:pPr>
                <a:r>
                  <a:rPr lang="en-US" cap="none" sz="800" b="1" i="0" u="none" baseline="0">
                    <a:solidFill>
                      <a:srgbClr val="000000"/>
                    </a:solidFill>
                    <a:latin typeface="Arial"/>
                    <a:ea typeface="Arial"/>
                    <a:cs typeface="Arial"/>
                  </a:rPr>
                  <a:t>Weeks:</a:t>
                </a:r>
              </a:p>
            </c:rich>
          </c:tx>
          <c:layout>
            <c:manualLayout>
              <c:xMode val="factor"/>
              <c:yMode val="factor"/>
              <c:x val="0.0155"/>
              <c:y val="-0.13725"/>
            </c:manualLayout>
          </c:layout>
          <c:overlay val="0"/>
          <c:spPr>
            <a:noFill/>
            <a:ln>
              <a:noFill/>
            </a:ln>
          </c:spPr>
        </c:title>
        <c:delete val="0"/>
        <c:numFmt formatCode="General" sourceLinked="0"/>
        <c:majorTickMark val="out"/>
        <c:minorTickMark val="none"/>
        <c:tickLblPos val="nextTo"/>
        <c:spPr>
          <a:ln w="3175">
            <a:solidFill>
              <a:srgbClr val="000000"/>
            </a:solidFill>
          </a:ln>
        </c:spPr>
        <c:crossAx val="42191569"/>
        <c:crosses val="max"/>
        <c:crossBetween val="midCat"/>
        <c:dispUnits/>
        <c:majorUnit val="1"/>
      </c:valAx>
      <c:valAx>
        <c:axId val="42191569"/>
        <c:scaling>
          <c:orientation val="maxMin"/>
        </c:scaling>
        <c:axPos val="l"/>
        <c:delete val="1"/>
        <c:majorTickMark val="out"/>
        <c:minorTickMark val="none"/>
        <c:tickLblPos val="none"/>
        <c:crossAx val="4687952"/>
        <c:crosses val="max"/>
        <c:crossBetween val="midCat"/>
        <c:dispUnits/>
      </c:valAx>
      <c:spPr>
        <a:noFill/>
        <a:ln>
          <a:noFill/>
        </a:ln>
      </c:spPr>
    </c:plotArea>
    <c:legend>
      <c:legendPos val="r"/>
      <c:legendEntry>
        <c:idx val="3"/>
        <c:delete val="1"/>
      </c:legendEntry>
      <c:layout>
        <c:manualLayout>
          <c:xMode val="edge"/>
          <c:yMode val="edge"/>
          <c:x val="0.6795"/>
          <c:y val="0.089"/>
          <c:w val="0.3015"/>
          <c:h val="0.052"/>
        </c:manualLayout>
      </c:layout>
      <c:overlay val="0"/>
      <c:spPr>
        <a:solidFill>
          <a:srgbClr val="FFFFFF"/>
        </a:solidFill>
        <a:ln w="3175">
          <a:solidFill>
            <a:srgbClr val="C0C0C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solidFill>
      <a:srgbClr val="FFFFFF"/>
    </a:solidFill>
    <a:ln w="12700">
      <a:solidFill>
        <a:srgbClr val="C0C0C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 Id="rId4"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200025</xdr:colOff>
      <xdr:row>0</xdr:row>
      <xdr:rowOff>0</xdr:rowOff>
    </xdr:from>
    <xdr:to>
      <xdr:col>21</xdr:col>
      <xdr:colOff>0</xdr:colOff>
      <xdr:row>1</xdr:row>
      <xdr:rowOff>0</xdr:rowOff>
    </xdr:to>
    <xdr:pic>
      <xdr:nvPicPr>
        <xdr:cNvPr id="1" name="Picture 26" descr="vertex42_logo_40px">
          <a:hlinkClick r:id="rId3"/>
        </xdr:cNvPr>
        <xdr:cNvPicPr preferRelativeResize="1">
          <a:picLocks noChangeAspect="1"/>
        </xdr:cNvPicPr>
      </xdr:nvPicPr>
      <xdr:blipFill>
        <a:blip r:embed="rId1"/>
        <a:stretch>
          <a:fillRect/>
        </a:stretch>
      </xdr:blipFill>
      <xdr:spPr>
        <a:xfrm>
          <a:off x="6829425" y="0"/>
          <a:ext cx="1343025" cy="295275"/>
        </a:xfrm>
        <a:prstGeom prst="rect">
          <a:avLst/>
        </a:prstGeom>
        <a:noFill/>
        <a:ln w="9525" cmpd="sng">
          <a:noFill/>
        </a:ln>
      </xdr:spPr>
    </xdr:pic>
    <xdr:clientData/>
  </xdr:twoCellAnchor>
  <xdr:twoCellAnchor>
    <xdr:from>
      <xdr:col>0</xdr:col>
      <xdr:colOff>0</xdr:colOff>
      <xdr:row>18</xdr:row>
      <xdr:rowOff>114300</xdr:rowOff>
    </xdr:from>
    <xdr:to>
      <xdr:col>21</xdr:col>
      <xdr:colOff>0</xdr:colOff>
      <xdr:row>43</xdr:row>
      <xdr:rowOff>0</xdr:rowOff>
    </xdr:to>
    <xdr:graphicFrame>
      <xdr:nvGraphicFramePr>
        <xdr:cNvPr id="2" name="Chart 36"/>
        <xdr:cNvGraphicFramePr/>
      </xdr:nvGraphicFramePr>
      <xdr:xfrm>
        <a:off x="0" y="3648075"/>
        <a:ext cx="8172450" cy="393382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2</xdr:row>
      <xdr:rowOff>133350</xdr:rowOff>
    </xdr:from>
    <xdr:ext cx="4657725" cy="847725"/>
    <xdr:sp>
      <xdr:nvSpPr>
        <xdr:cNvPr id="1" name="AutoShape 1"/>
        <xdr:cNvSpPr>
          <a:spLocks/>
        </xdr:cNvSpPr>
      </xdr:nvSpPr>
      <xdr:spPr>
        <a:xfrm>
          <a:off x="95250" y="495300"/>
          <a:ext cx="4657725" cy="847725"/>
        </a:xfrm>
        <a:prstGeom prst="round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This worksheet lets you create a list of dates to be excluded from the number of Working Days. The WORKDAY() function already excludes weekends, so you only need to list dates for holidays and other non-working days. If your project spans more than one year, make sure you add dates for each year. The named range, </a:t>
          </a:r>
          <a:r>
            <a:rPr lang="en-US" cap="none" sz="800" b="1" i="0" u="none" baseline="0">
              <a:solidFill>
                <a:srgbClr val="000000"/>
              </a:solidFill>
              <a:latin typeface="Arial"/>
              <a:ea typeface="Arial"/>
              <a:cs typeface="Arial"/>
            </a:rPr>
            <a:t>holidays</a:t>
          </a:r>
          <a:r>
            <a:rPr lang="en-US" cap="none" sz="800" b="0" i="0" u="none" baseline="0">
              <a:solidFill>
                <a:srgbClr val="000000"/>
              </a:solidFill>
              <a:latin typeface="Arial"/>
              <a:ea typeface="Arial"/>
              <a:cs typeface="Arial"/>
            </a:rPr>
            <a:t>, is a dynamic named range ending at the last blank cell in column A. The comments column is just for your reference.</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5448300</xdr:colOff>
      <xdr:row>1</xdr:row>
      <xdr:rowOff>38100</xdr:rowOff>
    </xdr:from>
    <xdr:to>
      <xdr:col>0</xdr:col>
      <xdr:colOff>6781800</xdr:colOff>
      <xdr:row>3</xdr:row>
      <xdr:rowOff>0</xdr:rowOff>
    </xdr:to>
    <xdr:pic>
      <xdr:nvPicPr>
        <xdr:cNvPr id="1" name="Picture 1" descr="vertex42_logo_40px"/>
        <xdr:cNvPicPr preferRelativeResize="1">
          <a:picLocks noChangeAspect="1"/>
        </xdr:cNvPicPr>
      </xdr:nvPicPr>
      <xdr:blipFill>
        <a:blip r:embed="rId1"/>
        <a:stretch>
          <a:fillRect/>
        </a:stretch>
      </xdr:blipFill>
      <xdr:spPr>
        <a:xfrm>
          <a:off x="5448300" y="247650"/>
          <a:ext cx="133350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Templates/critical-path-method.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vertex42.com/ExcelTemplates/critical-path-method.html" TargetMode="External"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EO19"/>
  <sheetViews>
    <sheetView showGridLines="0" tabSelected="1" zoomScalePageLayoutView="0" workbookViewId="0" topLeftCell="A1">
      <selection activeCell="A1" sqref="A1"/>
    </sheetView>
  </sheetViews>
  <sheetFormatPr defaultColWidth="9.140625" defaultRowHeight="12.75"/>
  <cols>
    <col min="1" max="1" width="6.57421875" style="0" customWidth="1"/>
    <col min="2" max="2" width="17.28125" style="0" customWidth="1"/>
    <col min="3" max="8" width="4.00390625" style="0" customWidth="1"/>
    <col min="9" max="12" width="4.00390625" style="0" hidden="1" customWidth="1"/>
    <col min="13" max="13" width="9.140625" style="2" customWidth="1"/>
    <col min="16" max="16" width="8.7109375" style="0" customWidth="1"/>
    <col min="17" max="21" width="7.7109375" style="0" customWidth="1"/>
    <col min="22" max="22" width="3.28125" style="0" customWidth="1"/>
    <col min="23" max="32" width="4.8515625" style="0" hidden="1" customWidth="1"/>
    <col min="33" max="33" width="3.28125" style="0" customWidth="1"/>
    <col min="34" max="133" width="4.140625" style="0" hidden="1" customWidth="1"/>
    <col min="134" max="134" width="4.140625" style="0" customWidth="1"/>
    <col min="135" max="135" width="8.140625" style="0" hidden="1" customWidth="1"/>
    <col min="136" max="136" width="6.7109375" style="0" hidden="1" customWidth="1"/>
    <col min="137" max="138" width="4.421875" style="0" hidden="1" customWidth="1"/>
    <col min="139" max="139" width="9.140625" style="0" hidden="1" customWidth="1"/>
    <col min="140" max="141" width="4.421875" style="0" hidden="1" customWidth="1"/>
    <col min="142" max="142" width="7.00390625" style="0" hidden="1" customWidth="1"/>
    <col min="143" max="143" width="6.57421875" style="0" hidden="1" customWidth="1"/>
    <col min="144" max="144" width="7.421875" style="0" hidden="1" customWidth="1"/>
    <col min="145" max="145" width="4.7109375" style="0" hidden="1" customWidth="1"/>
  </cols>
  <sheetData>
    <row r="1" spans="1:21" ht="23.25">
      <c r="A1" s="52" t="s">
        <v>75</v>
      </c>
      <c r="B1" s="27"/>
      <c r="C1" s="27"/>
      <c r="D1" s="27"/>
      <c r="E1" s="27"/>
      <c r="F1" s="27"/>
      <c r="G1" s="27"/>
      <c r="H1" s="27"/>
      <c r="I1" s="27"/>
      <c r="J1" s="27"/>
      <c r="K1" s="27"/>
      <c r="L1" s="27"/>
      <c r="M1" s="28"/>
      <c r="N1" s="27"/>
      <c r="O1" s="27"/>
      <c r="P1" s="27"/>
      <c r="Q1" s="27"/>
      <c r="R1" s="27"/>
      <c r="S1" s="27"/>
      <c r="T1" s="27"/>
      <c r="U1" s="27"/>
    </row>
    <row r="2" spans="1:21" ht="12.75">
      <c r="A2" s="3" t="s">
        <v>64</v>
      </c>
      <c r="M2" s="1"/>
      <c r="U2" s="29" t="s">
        <v>42</v>
      </c>
    </row>
    <row r="3" spans="2:14" ht="12.75">
      <c r="B3" s="47" t="s">
        <v>12</v>
      </c>
      <c r="N3" s="49" t="s">
        <v>27</v>
      </c>
    </row>
    <row r="4" spans="2:14" ht="12.75">
      <c r="B4" s="45">
        <v>40189.333333333336</v>
      </c>
      <c r="N4" s="46">
        <f>T18</f>
        <v>19.999999999999996</v>
      </c>
    </row>
    <row r="5" ht="12.75">
      <c r="B5" s="47" t="s">
        <v>16</v>
      </c>
    </row>
    <row r="6" spans="2:13" ht="12.75">
      <c r="B6" s="48">
        <f>WORKDAY(B4,N4,holidays)</f>
        <v>40214</v>
      </c>
      <c r="M6" s="1"/>
    </row>
    <row r="7" spans="1:83" ht="12.75">
      <c r="A7" s="9"/>
      <c r="B7" s="9"/>
      <c r="C7" s="9"/>
      <c r="D7" s="9"/>
      <c r="E7" s="9"/>
      <c r="F7" s="9"/>
      <c r="G7" s="9"/>
      <c r="H7" s="9"/>
      <c r="I7" s="9"/>
      <c r="J7" s="9"/>
      <c r="K7" s="9"/>
      <c r="L7" s="9"/>
      <c r="M7" s="56" t="s">
        <v>63</v>
      </c>
      <c r="N7" s="56"/>
      <c r="O7" s="56"/>
      <c r="P7" s="9"/>
      <c r="Q7" s="9"/>
      <c r="R7" s="9"/>
      <c r="S7" s="9"/>
      <c r="T7" s="9"/>
      <c r="U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row>
    <row r="8" spans="1:144" ht="12.75">
      <c r="A8" s="9"/>
      <c r="B8" s="9"/>
      <c r="C8" s="9"/>
      <c r="D8" s="9"/>
      <c r="E8" s="9"/>
      <c r="F8" s="9"/>
      <c r="G8" s="9"/>
      <c r="H8" s="9"/>
      <c r="I8" s="9"/>
      <c r="J8" s="9"/>
      <c r="K8" s="9"/>
      <c r="L8" s="9"/>
      <c r="N8" s="26" t="s">
        <v>41</v>
      </c>
      <c r="O8" s="25" t="s">
        <v>40</v>
      </c>
      <c r="Q8" s="9"/>
      <c r="R8" s="9"/>
      <c r="S8" s="9"/>
      <c r="T8" s="9"/>
      <c r="U8" s="54" t="s">
        <v>74</v>
      </c>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EE8" s="1" t="s">
        <v>43</v>
      </c>
      <c r="EM8" s="34" t="s">
        <v>25</v>
      </c>
      <c r="EN8" s="34" t="s">
        <v>26</v>
      </c>
    </row>
    <row r="9" spans="1:145" ht="51">
      <c r="A9" s="19" t="s">
        <v>0</v>
      </c>
      <c r="B9" s="20" t="s">
        <v>1</v>
      </c>
      <c r="C9" s="55" t="s">
        <v>35</v>
      </c>
      <c r="D9" s="55"/>
      <c r="E9" s="55"/>
      <c r="F9" s="55"/>
      <c r="G9" s="55"/>
      <c r="H9" s="55"/>
      <c r="I9" s="21"/>
      <c r="J9" s="21"/>
      <c r="K9" s="21"/>
      <c r="L9" s="21"/>
      <c r="M9" s="22" t="s">
        <v>37</v>
      </c>
      <c r="N9" s="22" t="s">
        <v>36</v>
      </c>
      <c r="O9" s="22" t="s">
        <v>38</v>
      </c>
      <c r="P9" s="24" t="s">
        <v>39</v>
      </c>
      <c r="Q9" s="23" t="s">
        <v>4</v>
      </c>
      <c r="R9" s="23" t="s">
        <v>5</v>
      </c>
      <c r="S9" s="23" t="s">
        <v>6</v>
      </c>
      <c r="T9" s="23" t="s">
        <v>8</v>
      </c>
      <c r="U9" s="23" t="s">
        <v>7</v>
      </c>
      <c r="W9" s="32" t="s">
        <v>9</v>
      </c>
      <c r="X9" s="32"/>
      <c r="Y9" s="32"/>
      <c r="Z9" s="32"/>
      <c r="AA9" s="32"/>
      <c r="AB9" s="32"/>
      <c r="AC9" s="32"/>
      <c r="AD9" s="32"/>
      <c r="AE9" s="32"/>
      <c r="AF9" s="32"/>
      <c r="AH9" s="32" t="s">
        <v>10</v>
      </c>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3" t="s">
        <v>11</v>
      </c>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E9" t="s">
        <v>4</v>
      </c>
      <c r="EF9" t="s">
        <v>17</v>
      </c>
      <c r="EG9" s="8" t="s">
        <v>18</v>
      </c>
      <c r="EH9" s="8" t="s">
        <v>19</v>
      </c>
      <c r="EI9" t="s">
        <v>13</v>
      </c>
      <c r="EJ9" s="8" t="s">
        <v>18</v>
      </c>
      <c r="EK9" s="8" t="s">
        <v>19</v>
      </c>
      <c r="EL9" t="s">
        <v>7</v>
      </c>
      <c r="EM9" t="s">
        <v>14</v>
      </c>
      <c r="EN9" t="s">
        <v>14</v>
      </c>
      <c r="EO9" t="s">
        <v>15</v>
      </c>
    </row>
    <row r="10" spans="1:145" ht="12.75">
      <c r="A10" s="50">
        <v>10</v>
      </c>
      <c r="B10" s="16" t="s">
        <v>2</v>
      </c>
      <c r="C10" s="30"/>
      <c r="D10" s="30"/>
      <c r="E10" s="30"/>
      <c r="F10" s="30"/>
      <c r="G10" s="30"/>
      <c r="H10" s="30"/>
      <c r="I10" s="30"/>
      <c r="J10" s="30"/>
      <c r="K10" s="30"/>
      <c r="L10" s="30"/>
      <c r="M10" s="18"/>
      <c r="N10" s="4"/>
      <c r="O10" s="4"/>
      <c r="P10" s="15">
        <f aca="true" t="shared" si="0" ref="P10:P18">IF($O$8="Beta",(M10+4*N10+O10)/6,(M10+N10+O10)/3)</f>
        <v>0</v>
      </c>
      <c r="Q10" s="17">
        <v>0</v>
      </c>
      <c r="R10" s="15">
        <f aca="true" t="shared" si="1" ref="R10:R18">Q10+P10</f>
        <v>0</v>
      </c>
      <c r="S10" s="15">
        <f>IF(T10-P10&lt;0,0,T10-P10)</f>
        <v>0</v>
      </c>
      <c r="T10" s="15">
        <f aca="true" t="shared" si="2" ref="T10:T17">MIN(CF10:EC10)</f>
        <v>0</v>
      </c>
      <c r="U10" s="15">
        <f>IF(ROUND(T10-R10,5)&lt;0,0,ROUND(T10-R10,5))</f>
        <v>0</v>
      </c>
      <c r="W10" s="4">
        <f aca="true" t="shared" si="3" ref="W10:W18">IF(C10="",0,INDEX($R$10:$R$18,MATCH(C10,$A$10:$A$18,0)))</f>
        <v>0</v>
      </c>
      <c r="X10" s="4">
        <f aca="true" t="shared" si="4" ref="X10:X18">IF(D10="",0,INDEX($R$10:$R$18,MATCH(D10,$A$10:$A$18,0)))</f>
        <v>0</v>
      </c>
      <c r="Y10" s="4">
        <f aca="true" t="shared" si="5" ref="Y10:Y18">IF(E10="",0,INDEX($R$10:$R$18,MATCH(E10,$A$10:$A$18,0)))</f>
        <v>0</v>
      </c>
      <c r="Z10" s="4">
        <f aca="true" t="shared" si="6" ref="Z10:Z18">IF(F10="",0,INDEX($R$10:$R$18,MATCH(F10,$A$10:$A$18,0)))</f>
        <v>0</v>
      </c>
      <c r="AA10" s="4">
        <f aca="true" t="shared" si="7" ref="AA10:AA18">IF(G10="",0,INDEX($R$10:$R$18,MATCH(G10,$A$10:$A$18,0)))</f>
        <v>0</v>
      </c>
      <c r="AB10" s="4">
        <f aca="true" t="shared" si="8" ref="AB10:AB18">IF(H10="",0,INDEX($R$10:$R$18,MATCH(H10,$A$10:$A$18,0)))</f>
        <v>0</v>
      </c>
      <c r="AC10" s="4">
        <f aca="true" t="shared" si="9" ref="AC10:AC18">IF(I10="",0,INDEX($R$10:$R$18,MATCH(I10,$A$10:$A$18,0)))</f>
        <v>0</v>
      </c>
      <c r="AD10" s="4">
        <f aca="true" t="shared" si="10" ref="AD10:AD18">IF(J10="",0,INDEX($R$10:$R$18,MATCH(J10,$A$10:$A$18,0)))</f>
        <v>0</v>
      </c>
      <c r="AE10" s="4">
        <f aca="true" t="shared" si="11" ref="AE10:AE18">IF(K10="",0,INDEX($R$10:$R$18,MATCH(K10,$A$10:$A$18,0)))</f>
        <v>0</v>
      </c>
      <c r="AF10" s="4">
        <f aca="true" t="shared" si="12" ref="AF10:AF18">IF(L10="",0,INDEX($R$10:$R$18,MATCH(L10,$A$10:$A$18,0)))</f>
        <v>0</v>
      </c>
      <c r="AH10" s="30">
        <f aca="true" ca="1" t="shared" si="13" ref="AH10:AQ18">IF(ISERROR(MATCH($A10,OFFSET($C$9,COLUMN(AH$9)-COLUMN($AH$9)+1,0,1,COLUMNS($C$9:$L$9)),0)),"",INDEX($A$10:$A$18,COLUMN(AH$9)-COLUMN($AH$9)+1))</f>
      </c>
      <c r="AI10" s="30">
        <f ca="1" t="shared" si="13"/>
        <v>20</v>
      </c>
      <c r="AJ10" s="30">
        <f ca="1" t="shared" si="13"/>
        <v>30</v>
      </c>
      <c r="AK10" s="30">
        <f ca="1" t="shared" si="13"/>
      </c>
      <c r="AL10" s="30">
        <f ca="1" t="shared" si="13"/>
      </c>
      <c r="AM10" s="30">
        <f ca="1" t="shared" si="13"/>
      </c>
      <c r="AN10" s="30">
        <f ca="1" t="shared" si="13"/>
      </c>
      <c r="AO10" s="30">
        <f ca="1" t="shared" si="13"/>
      </c>
      <c r="AP10" s="30">
        <f ca="1" t="shared" si="13"/>
      </c>
      <c r="AQ10" s="30">
        <f ca="1" t="shared" si="13"/>
      </c>
      <c r="AR10" s="30">
        <f aca="true" ca="1" t="shared" si="14" ref="AR10:BA18">IF(ISERROR(MATCH($A10,OFFSET($C$9,COLUMN(AR$9)-COLUMN($AH$9)+1,0,1,COLUMNS($C$9:$L$9)),0)),"",INDEX($A$10:$A$18,COLUMN(AR$9)-COLUMN($AH$9)+1))</f>
      </c>
      <c r="AS10" s="30">
        <f ca="1" t="shared" si="14"/>
      </c>
      <c r="AT10" s="30">
        <f ca="1" t="shared" si="14"/>
      </c>
      <c r="AU10" s="30">
        <f ca="1" t="shared" si="14"/>
      </c>
      <c r="AV10" s="30">
        <f ca="1" t="shared" si="14"/>
      </c>
      <c r="AW10" s="30">
        <f ca="1" t="shared" si="14"/>
      </c>
      <c r="AX10" s="30">
        <f ca="1" t="shared" si="14"/>
      </c>
      <c r="AY10" s="30">
        <f ca="1" t="shared" si="14"/>
      </c>
      <c r="AZ10" s="30">
        <f ca="1" t="shared" si="14"/>
      </c>
      <c r="BA10" s="30">
        <f ca="1" t="shared" si="14"/>
      </c>
      <c r="BB10" s="30">
        <f aca="true" ca="1" t="shared" si="15" ref="BB10:BK18">IF(ISERROR(MATCH($A10,OFFSET($C$9,COLUMN(BB$9)-COLUMN($AH$9)+1,0,1,COLUMNS($C$9:$L$9)),0)),"",INDEX($A$10:$A$18,COLUMN(BB$9)-COLUMN($AH$9)+1))</f>
      </c>
      <c r="BC10" s="30">
        <f ca="1" t="shared" si="15"/>
      </c>
      <c r="BD10" s="30">
        <f ca="1" t="shared" si="15"/>
      </c>
      <c r="BE10" s="30">
        <f ca="1" t="shared" si="15"/>
      </c>
      <c r="BF10" s="30">
        <f ca="1" t="shared" si="15"/>
      </c>
      <c r="BG10" s="30">
        <f ca="1" t="shared" si="15"/>
      </c>
      <c r="BH10" s="30">
        <f ca="1" t="shared" si="15"/>
      </c>
      <c r="BI10" s="30">
        <f ca="1" t="shared" si="15"/>
      </c>
      <c r="BJ10" s="30">
        <f ca="1" t="shared" si="15"/>
      </c>
      <c r="BK10" s="30">
        <f ca="1" t="shared" si="15"/>
      </c>
      <c r="BL10" s="30">
        <f aca="true" ca="1" t="shared" si="16" ref="BL10:BU18">IF(ISERROR(MATCH($A10,OFFSET($C$9,COLUMN(BL$9)-COLUMN($AH$9)+1,0,1,COLUMNS($C$9:$L$9)),0)),"",INDEX($A$10:$A$18,COLUMN(BL$9)-COLUMN($AH$9)+1))</f>
      </c>
      <c r="BM10" s="30">
        <f ca="1" t="shared" si="16"/>
      </c>
      <c r="BN10" s="30">
        <f ca="1" t="shared" si="16"/>
      </c>
      <c r="BO10" s="30">
        <f ca="1" t="shared" si="16"/>
      </c>
      <c r="BP10" s="30">
        <f ca="1" t="shared" si="16"/>
      </c>
      <c r="BQ10" s="30">
        <f ca="1" t="shared" si="16"/>
      </c>
      <c r="BR10" s="30">
        <f ca="1" t="shared" si="16"/>
      </c>
      <c r="BS10" s="30">
        <f ca="1" t="shared" si="16"/>
      </c>
      <c r="BT10" s="30">
        <f ca="1" t="shared" si="16"/>
      </c>
      <c r="BU10" s="30">
        <f ca="1" t="shared" si="16"/>
      </c>
      <c r="BV10" s="30">
        <f aca="true" ca="1" t="shared" si="17" ref="BV10:CE18">IF(ISERROR(MATCH($A10,OFFSET($C$9,COLUMN(BV$9)-COLUMN($AH$9)+1,0,1,COLUMNS($C$9:$L$9)),0)),"",INDEX($A$10:$A$18,COLUMN(BV$9)-COLUMN($AH$9)+1))</f>
      </c>
      <c r="BW10" s="30">
        <f ca="1" t="shared" si="17"/>
      </c>
      <c r="BX10" s="30">
        <f ca="1" t="shared" si="17"/>
      </c>
      <c r="BY10" s="30">
        <f ca="1" t="shared" si="17"/>
      </c>
      <c r="BZ10" s="30">
        <f ca="1" t="shared" si="17"/>
      </c>
      <c r="CA10" s="30">
        <f ca="1" t="shared" si="17"/>
      </c>
      <c r="CB10" s="30">
        <f ca="1" t="shared" si="17"/>
      </c>
      <c r="CC10" s="30">
        <f ca="1" t="shared" si="17"/>
      </c>
      <c r="CD10" s="30">
        <f ca="1" t="shared" si="17"/>
      </c>
      <c r="CE10" s="30">
        <f ca="1" t="shared" si="17"/>
      </c>
      <c r="CF10" s="4">
        <f aca="true" t="shared" si="18" ref="CF10:CF18">IF(AH10="","",INDEX($S$10:$S$18,MATCH(AH10,$A$10:$A$18,0)))</f>
      </c>
      <c r="CG10" s="4">
        <f aca="true" t="shared" si="19" ref="CG10:CG18">IF(AI10="","",INDEX($S$10:$S$18,MATCH(AI10,$A$10:$A$18,0)))</f>
        <v>0</v>
      </c>
      <c r="CH10" s="4">
        <f aca="true" t="shared" si="20" ref="CH10:CH18">IF(AJ10="","",INDEX($S$10:$S$18,MATCH(AJ10,$A$10:$A$18,0)))</f>
        <v>3.666666666666665</v>
      </c>
      <c r="CI10" s="4">
        <f aca="true" t="shared" si="21" ref="CI10:CI18">IF(AK10="","",INDEX($S$10:$S$18,MATCH(AK10,$A$10:$A$18,0)))</f>
      </c>
      <c r="CJ10" s="4">
        <f aca="true" t="shared" si="22" ref="CJ10:CJ18">IF(AL10="","",INDEX($S$10:$S$18,MATCH(AL10,$A$10:$A$18,0)))</f>
      </c>
      <c r="CK10" s="4">
        <f aca="true" t="shared" si="23" ref="CK10:CK18">IF(AM10="","",INDEX($S$10:$S$18,MATCH(AM10,$A$10:$A$18,0)))</f>
      </c>
      <c r="CL10" s="4">
        <f aca="true" t="shared" si="24" ref="CL10:CL18">IF(AN10="","",INDEX($S$10:$S$18,MATCH(AN10,$A$10:$A$18,0)))</f>
      </c>
      <c r="CM10" s="4">
        <f aca="true" t="shared" si="25" ref="CM10:CM18">IF(AO10="","",INDEX($S$10:$S$18,MATCH(AO10,$A$10:$A$18,0)))</f>
      </c>
      <c r="CN10" s="4">
        <f aca="true" t="shared" si="26" ref="CN10:CN18">IF(AP10="","",INDEX($S$10:$S$18,MATCH(AP10,$A$10:$A$18,0)))</f>
      </c>
      <c r="CO10" s="4">
        <f aca="true" t="shared" si="27" ref="CO10:CO18">IF(AQ10="","",INDEX($S$10:$S$18,MATCH(AQ10,$A$10:$A$18,0)))</f>
      </c>
      <c r="CP10" s="4">
        <f aca="true" t="shared" si="28" ref="CP10:CP18">IF(AR10="","",INDEX($S$10:$S$18,MATCH(AR10,$A$10:$A$18,0)))</f>
      </c>
      <c r="CQ10" s="4">
        <f aca="true" t="shared" si="29" ref="CQ10:CQ18">IF(AS10="","",INDEX($S$10:$S$18,MATCH(AS10,$A$10:$A$18,0)))</f>
      </c>
      <c r="CR10" s="4">
        <f aca="true" t="shared" si="30" ref="CR10:CR18">IF(AT10="","",INDEX($S$10:$S$18,MATCH(AT10,$A$10:$A$18,0)))</f>
      </c>
      <c r="CS10" s="4">
        <f aca="true" t="shared" si="31" ref="CS10:CS18">IF(AU10="","",INDEX($S$10:$S$18,MATCH(AU10,$A$10:$A$18,0)))</f>
      </c>
      <c r="CT10" s="4">
        <f aca="true" t="shared" si="32" ref="CT10:CT18">IF(AV10="","",INDEX($S$10:$S$18,MATCH(AV10,$A$10:$A$18,0)))</f>
      </c>
      <c r="CU10" s="4">
        <f aca="true" t="shared" si="33" ref="CU10:CU18">IF(AW10="","",INDEX($S$10:$S$18,MATCH(AW10,$A$10:$A$18,0)))</f>
      </c>
      <c r="CV10" s="4">
        <f aca="true" t="shared" si="34" ref="CV10:CV18">IF(AX10="","",INDEX($S$10:$S$18,MATCH(AX10,$A$10:$A$18,0)))</f>
      </c>
      <c r="CW10" s="4">
        <f aca="true" t="shared" si="35" ref="CW10:CW18">IF(AY10="","",INDEX($S$10:$S$18,MATCH(AY10,$A$10:$A$18,0)))</f>
      </c>
      <c r="CX10" s="4">
        <f aca="true" t="shared" si="36" ref="CX10:CX18">IF(AZ10="","",INDEX($S$10:$S$18,MATCH(AZ10,$A$10:$A$18,0)))</f>
      </c>
      <c r="CY10" s="4">
        <f aca="true" t="shared" si="37" ref="CY10:CY18">IF(BA10="","",INDEX($S$10:$S$18,MATCH(BA10,$A$10:$A$18,0)))</f>
      </c>
      <c r="CZ10" s="4">
        <f aca="true" t="shared" si="38" ref="CZ10:CZ18">IF(BB10="","",INDEX($S$10:$S$18,MATCH(BB10,$A$10:$A$18,0)))</f>
      </c>
      <c r="DA10" s="4">
        <f aca="true" t="shared" si="39" ref="DA10:DA18">IF(BC10="","",INDEX($S$10:$S$18,MATCH(BC10,$A$10:$A$18,0)))</f>
      </c>
      <c r="DB10" s="4">
        <f aca="true" t="shared" si="40" ref="DB10:DB18">IF(BD10="","",INDEX($S$10:$S$18,MATCH(BD10,$A$10:$A$18,0)))</f>
      </c>
      <c r="DC10" s="4">
        <f aca="true" t="shared" si="41" ref="DC10:DC18">IF(BE10="","",INDEX($S$10:$S$18,MATCH(BE10,$A$10:$A$18,0)))</f>
      </c>
      <c r="DD10" s="4">
        <f aca="true" t="shared" si="42" ref="DD10:DD18">IF(BF10="","",INDEX($S$10:$S$18,MATCH(BF10,$A$10:$A$18,0)))</f>
      </c>
      <c r="DE10" s="4">
        <f aca="true" t="shared" si="43" ref="DE10:DE18">IF(BG10="","",INDEX($S$10:$S$18,MATCH(BG10,$A$10:$A$18,0)))</f>
      </c>
      <c r="DF10" s="4">
        <f aca="true" t="shared" si="44" ref="DF10:DF18">IF(BH10="","",INDEX($S$10:$S$18,MATCH(BH10,$A$10:$A$18,0)))</f>
      </c>
      <c r="DG10" s="4">
        <f aca="true" t="shared" si="45" ref="DG10:DG18">IF(BI10="","",INDEX($S$10:$S$18,MATCH(BI10,$A$10:$A$18,0)))</f>
      </c>
      <c r="DH10" s="4">
        <f aca="true" t="shared" si="46" ref="DH10:DH18">IF(BJ10="","",INDEX($S$10:$S$18,MATCH(BJ10,$A$10:$A$18,0)))</f>
      </c>
      <c r="DI10" s="4">
        <f aca="true" t="shared" si="47" ref="DI10:DI18">IF(BK10="","",INDEX($S$10:$S$18,MATCH(BK10,$A$10:$A$18,0)))</f>
      </c>
      <c r="DJ10" s="4">
        <f aca="true" t="shared" si="48" ref="DJ10:DJ18">IF(BL10="","",INDEX($S$10:$S$18,MATCH(BL10,$A$10:$A$18,0)))</f>
      </c>
      <c r="DK10" s="4">
        <f aca="true" t="shared" si="49" ref="DK10:DK18">IF(BM10="","",INDEX($S$10:$S$18,MATCH(BM10,$A$10:$A$18,0)))</f>
      </c>
      <c r="DL10" s="4">
        <f aca="true" t="shared" si="50" ref="DL10:DL18">IF(BN10="","",INDEX($S$10:$S$18,MATCH(BN10,$A$10:$A$18,0)))</f>
      </c>
      <c r="DM10" s="4">
        <f aca="true" t="shared" si="51" ref="DM10:DM18">IF(BO10="","",INDEX($S$10:$S$18,MATCH(BO10,$A$10:$A$18,0)))</f>
      </c>
      <c r="DN10" s="4">
        <f aca="true" t="shared" si="52" ref="DN10:DN18">IF(BP10="","",INDEX($S$10:$S$18,MATCH(BP10,$A$10:$A$18,0)))</f>
      </c>
      <c r="DO10" s="4">
        <f aca="true" t="shared" si="53" ref="DO10:DO18">IF(BQ10="","",INDEX($S$10:$S$18,MATCH(BQ10,$A$10:$A$18,0)))</f>
      </c>
      <c r="DP10" s="4">
        <f aca="true" t="shared" si="54" ref="DP10:DP18">IF(BR10="","",INDEX($S$10:$S$18,MATCH(BR10,$A$10:$A$18,0)))</f>
      </c>
      <c r="DQ10" s="4">
        <f aca="true" t="shared" si="55" ref="DQ10:DQ18">IF(BS10="","",INDEX($S$10:$S$18,MATCH(BS10,$A$10:$A$18,0)))</f>
      </c>
      <c r="DR10" s="4">
        <f aca="true" t="shared" si="56" ref="DR10:DR18">IF(BT10="","",INDEX($S$10:$S$18,MATCH(BT10,$A$10:$A$18,0)))</f>
      </c>
      <c r="DS10" s="4">
        <f aca="true" t="shared" si="57" ref="DS10:DS18">IF(BU10="","",INDEX($S$10:$S$18,MATCH(BU10,$A$10:$A$18,0)))</f>
      </c>
      <c r="DT10" s="4">
        <f aca="true" t="shared" si="58" ref="DT10:DT18">IF(BV10="","",INDEX($S$10:$S$18,MATCH(BV10,$A$10:$A$18,0)))</f>
      </c>
      <c r="DU10" s="4">
        <f aca="true" t="shared" si="59" ref="DU10:DU18">IF(BW10="","",INDEX($S$10:$S$18,MATCH(BW10,$A$10:$A$18,0)))</f>
      </c>
      <c r="DV10" s="4">
        <f aca="true" t="shared" si="60" ref="DV10:DV18">IF(BX10="","",INDEX($S$10:$S$18,MATCH(BX10,$A$10:$A$18,0)))</f>
      </c>
      <c r="DW10" s="4">
        <f aca="true" t="shared" si="61" ref="DW10:DW18">IF(BY10="","",INDEX($S$10:$S$18,MATCH(BY10,$A$10:$A$18,0)))</f>
      </c>
      <c r="DX10" s="4">
        <f aca="true" t="shared" si="62" ref="DX10:DX18">IF(BZ10="","",INDEX($S$10:$S$18,MATCH(BZ10,$A$10:$A$18,0)))</f>
      </c>
      <c r="DY10" s="4">
        <f aca="true" t="shared" si="63" ref="DY10:DY18">IF(CA10="","",INDEX($S$10:$S$18,MATCH(CA10,$A$10:$A$18,0)))</f>
      </c>
      <c r="DZ10" s="4">
        <f aca="true" t="shared" si="64" ref="DZ10:DZ18">IF(CB10="","",INDEX($S$10:$S$18,MATCH(CB10,$A$10:$A$18,0)))</f>
      </c>
      <c r="EA10" s="4">
        <f aca="true" t="shared" si="65" ref="EA10:EA18">IF(CC10="","",INDEX($S$10:$S$18,MATCH(CC10,$A$10:$A$18,0)))</f>
      </c>
      <c r="EB10" s="4">
        <f aca="true" t="shared" si="66" ref="EB10:EB18">IF(CD10="","",INDEX($S$10:$S$18,MATCH(CD10,$A$10:$A$18,0)))</f>
      </c>
      <c r="EC10" s="4">
        <f aca="true" t="shared" si="67" ref="EC10:EC18">IF(CE10="","",INDEX($S$10:$S$18,MATCH(CE10,$A$10:$A$18,0)))</f>
      </c>
      <c r="EE10" s="6" t="e">
        <f>IF(B10="",NA(),IF(P10=0,NA(),Q10))</f>
        <v>#N/A</v>
      </c>
      <c r="EF10" s="7" t="e">
        <f>IF(B10="",NA(),IF(P10=0,NA(),IF(U10&lt;=0.01,P10,NA())))</f>
        <v>#N/A</v>
      </c>
      <c r="EG10" s="7" t="e">
        <f aca="true" t="shared" si="68" ref="EG10:EG18">IF(B10="",NA(),IF(ISERROR(EF10),NA(),O10-P10))</f>
        <v>#N/A</v>
      </c>
      <c r="EH10" s="7" t="e">
        <f aca="true" t="shared" si="69" ref="EH10:EH18">IF(B10="",NA(),IF(ISERROR(EF10),NA(),P10-M10))</f>
        <v>#N/A</v>
      </c>
      <c r="EI10" s="7" t="e">
        <f>IF(B10="",NA(),IF(P10=0,NA(),IF(U10&gt;0,P10,NA())))</f>
        <v>#N/A</v>
      </c>
      <c r="EJ10" s="7" t="e">
        <f aca="true" t="shared" si="70" ref="EJ10:EJ18">IF(B10="",NA(),IF(ISERROR(EI10),NA(),O10-P10))</f>
        <v>#N/A</v>
      </c>
      <c r="EK10" s="7" t="e">
        <f aca="true" t="shared" si="71" ref="EK10:EK18">IF(B10="",NA(),IF(ISERROR(EI10),NA(),P10-M10))</f>
        <v>#N/A</v>
      </c>
      <c r="EL10" s="6" t="e">
        <f>IF(B10="",NA(),IF(P10=0,NA(),U10))</f>
        <v>#N/A</v>
      </c>
      <c r="EM10" s="6">
        <f>IF(B10="",NA(),IF(P10=0,T10/5,NA()))</f>
        <v>0</v>
      </c>
      <c r="EN10" s="6">
        <f>IF(B10="",NA(),IF(P10=0,T10,NA()))</f>
        <v>0</v>
      </c>
      <c r="EO10" s="14">
        <v>-0.5</v>
      </c>
    </row>
    <row r="11" spans="1:145" ht="12.75">
      <c r="A11" s="51">
        <v>20</v>
      </c>
      <c r="B11" s="44" t="s">
        <v>28</v>
      </c>
      <c r="C11" s="42">
        <v>10</v>
      </c>
      <c r="D11" s="43"/>
      <c r="E11" s="43"/>
      <c r="F11" s="43"/>
      <c r="G11" s="43"/>
      <c r="H11" s="43"/>
      <c r="I11" s="31"/>
      <c r="J11" s="31"/>
      <c r="K11" s="31"/>
      <c r="L11" s="31"/>
      <c r="M11" s="40">
        <v>2</v>
      </c>
      <c r="N11" s="41">
        <v>4</v>
      </c>
      <c r="O11" s="41">
        <v>6</v>
      </c>
      <c r="P11" s="15">
        <f t="shared" si="0"/>
        <v>4</v>
      </c>
      <c r="Q11" s="15">
        <f aca="true" t="shared" si="72" ref="Q11:Q18">MAX(W11:AF11)</f>
        <v>0</v>
      </c>
      <c r="R11" s="15">
        <f>Q11+P11</f>
        <v>4</v>
      </c>
      <c r="S11" s="15">
        <f aca="true" t="shared" si="73" ref="S11:S18">IF(T11-P11&lt;0,0,T11-P11)</f>
        <v>0</v>
      </c>
      <c r="T11" s="15">
        <f>MIN(CF11:EC11)</f>
        <v>3.999999999999999</v>
      </c>
      <c r="U11" s="15">
        <f aca="true" t="shared" si="74" ref="U11:U18">IF(ROUND(T11-R11,5)&lt;0,0,ROUND(T11-R11,5))</f>
        <v>0</v>
      </c>
      <c r="W11" s="4">
        <f t="shared" si="3"/>
        <v>0</v>
      </c>
      <c r="X11" s="4">
        <f t="shared" si="4"/>
        <v>0</v>
      </c>
      <c r="Y11" s="4">
        <f t="shared" si="5"/>
        <v>0</v>
      </c>
      <c r="Z11" s="4">
        <f t="shared" si="6"/>
        <v>0</v>
      </c>
      <c r="AA11" s="4">
        <f t="shared" si="7"/>
        <v>0</v>
      </c>
      <c r="AB11" s="4">
        <f t="shared" si="8"/>
        <v>0</v>
      </c>
      <c r="AC11" s="4">
        <f t="shared" si="9"/>
        <v>0</v>
      </c>
      <c r="AD11" s="4">
        <f t="shared" si="10"/>
        <v>0</v>
      </c>
      <c r="AE11" s="4">
        <f t="shared" si="11"/>
        <v>0</v>
      </c>
      <c r="AF11" s="4">
        <f t="shared" si="12"/>
        <v>0</v>
      </c>
      <c r="AH11" s="30">
        <f ca="1" t="shared" si="13"/>
      </c>
      <c r="AI11" s="30">
        <f ca="1" t="shared" si="13"/>
      </c>
      <c r="AJ11" s="30">
        <f ca="1" t="shared" si="13"/>
      </c>
      <c r="AK11" s="30">
        <f ca="1" t="shared" si="13"/>
        <v>40</v>
      </c>
      <c r="AL11" s="30">
        <f ca="1" t="shared" si="13"/>
        <v>50</v>
      </c>
      <c r="AM11" s="30">
        <f ca="1" t="shared" si="13"/>
      </c>
      <c r="AN11" s="30">
        <f ca="1" t="shared" si="13"/>
      </c>
      <c r="AO11" s="30">
        <f ca="1" t="shared" si="13"/>
      </c>
      <c r="AP11" s="30">
        <f ca="1" t="shared" si="13"/>
      </c>
      <c r="AQ11" s="30">
        <f ca="1" t="shared" si="13"/>
      </c>
      <c r="AR11" s="30">
        <f ca="1" t="shared" si="14"/>
      </c>
      <c r="AS11" s="30">
        <f ca="1" t="shared" si="14"/>
      </c>
      <c r="AT11" s="30">
        <f ca="1" t="shared" si="14"/>
      </c>
      <c r="AU11" s="30">
        <f ca="1" t="shared" si="14"/>
      </c>
      <c r="AV11" s="30">
        <f ca="1" t="shared" si="14"/>
      </c>
      <c r="AW11" s="30">
        <f ca="1" t="shared" si="14"/>
      </c>
      <c r="AX11" s="30">
        <f ca="1" t="shared" si="14"/>
      </c>
      <c r="AY11" s="30">
        <f ca="1" t="shared" si="14"/>
      </c>
      <c r="AZ11" s="30">
        <f ca="1" t="shared" si="14"/>
      </c>
      <c r="BA11" s="30">
        <f ca="1" t="shared" si="14"/>
      </c>
      <c r="BB11" s="30">
        <f ca="1" t="shared" si="15"/>
      </c>
      <c r="BC11" s="30">
        <f ca="1" t="shared" si="15"/>
      </c>
      <c r="BD11" s="30">
        <f ca="1" t="shared" si="15"/>
      </c>
      <c r="BE11" s="30">
        <f ca="1" t="shared" si="15"/>
      </c>
      <c r="BF11" s="30">
        <f ca="1" t="shared" si="15"/>
      </c>
      <c r="BG11" s="30">
        <f ca="1" t="shared" si="15"/>
      </c>
      <c r="BH11" s="30">
        <f ca="1" t="shared" si="15"/>
      </c>
      <c r="BI11" s="30">
        <f ca="1" t="shared" si="15"/>
      </c>
      <c r="BJ11" s="30">
        <f ca="1" t="shared" si="15"/>
      </c>
      <c r="BK11" s="30">
        <f ca="1" t="shared" si="15"/>
      </c>
      <c r="BL11" s="30">
        <f ca="1" t="shared" si="16"/>
      </c>
      <c r="BM11" s="30">
        <f ca="1" t="shared" si="16"/>
      </c>
      <c r="BN11" s="30">
        <f ca="1" t="shared" si="16"/>
      </c>
      <c r="BO11" s="30">
        <f ca="1" t="shared" si="16"/>
      </c>
      <c r="BP11" s="30">
        <f ca="1" t="shared" si="16"/>
      </c>
      <c r="BQ11" s="30">
        <f ca="1" t="shared" si="16"/>
      </c>
      <c r="BR11" s="30">
        <f ca="1" t="shared" si="16"/>
      </c>
      <c r="BS11" s="30">
        <f ca="1" t="shared" si="16"/>
      </c>
      <c r="BT11" s="30">
        <f ca="1" t="shared" si="16"/>
      </c>
      <c r="BU11" s="30">
        <f ca="1" t="shared" si="16"/>
      </c>
      <c r="BV11" s="30">
        <f ca="1" t="shared" si="17"/>
      </c>
      <c r="BW11" s="30">
        <f ca="1" t="shared" si="17"/>
      </c>
      <c r="BX11" s="30">
        <f ca="1" t="shared" si="17"/>
      </c>
      <c r="BY11" s="30">
        <f ca="1" t="shared" si="17"/>
      </c>
      <c r="BZ11" s="30">
        <f ca="1" t="shared" si="17"/>
      </c>
      <c r="CA11" s="30">
        <f ca="1" t="shared" si="17"/>
      </c>
      <c r="CB11" s="30">
        <f ca="1" t="shared" si="17"/>
      </c>
      <c r="CC11" s="30">
        <f ca="1" t="shared" si="17"/>
      </c>
      <c r="CD11" s="30">
        <f ca="1" t="shared" si="17"/>
      </c>
      <c r="CE11" s="30">
        <f ca="1" t="shared" si="17"/>
      </c>
      <c r="CF11" s="4">
        <f t="shared" si="18"/>
      </c>
      <c r="CG11" s="4">
        <f t="shared" si="19"/>
      </c>
      <c r="CH11" s="4">
        <f t="shared" si="20"/>
      </c>
      <c r="CI11" s="4">
        <f t="shared" si="21"/>
        <v>3.999999999999999</v>
      </c>
      <c r="CJ11" s="4">
        <f t="shared" si="22"/>
        <v>8.333333333333329</v>
      </c>
      <c r="CK11" s="4">
        <f t="shared" si="23"/>
      </c>
      <c r="CL11" s="4">
        <f t="shared" si="24"/>
      </c>
      <c r="CM11" s="4">
        <f t="shared" si="25"/>
      </c>
      <c r="CN11" s="4">
        <f t="shared" si="26"/>
      </c>
      <c r="CO11" s="4">
        <f t="shared" si="27"/>
      </c>
      <c r="CP11" s="4">
        <f t="shared" si="28"/>
      </c>
      <c r="CQ11" s="4">
        <f t="shared" si="29"/>
      </c>
      <c r="CR11" s="4">
        <f t="shared" si="30"/>
      </c>
      <c r="CS11" s="4">
        <f t="shared" si="31"/>
      </c>
      <c r="CT11" s="4">
        <f t="shared" si="32"/>
      </c>
      <c r="CU11" s="4">
        <f t="shared" si="33"/>
      </c>
      <c r="CV11" s="4">
        <f t="shared" si="34"/>
      </c>
      <c r="CW11" s="4">
        <f t="shared" si="35"/>
      </c>
      <c r="CX11" s="4">
        <f t="shared" si="36"/>
      </c>
      <c r="CY11" s="4">
        <f t="shared" si="37"/>
      </c>
      <c r="CZ11" s="4">
        <f t="shared" si="38"/>
      </c>
      <c r="DA11" s="4">
        <f t="shared" si="39"/>
      </c>
      <c r="DB11" s="4">
        <f t="shared" si="40"/>
      </c>
      <c r="DC11" s="4">
        <f t="shared" si="41"/>
      </c>
      <c r="DD11" s="4">
        <f t="shared" si="42"/>
      </c>
      <c r="DE11" s="4">
        <f t="shared" si="43"/>
      </c>
      <c r="DF11" s="4">
        <f t="shared" si="44"/>
      </c>
      <c r="DG11" s="4">
        <f t="shared" si="45"/>
      </c>
      <c r="DH11" s="4">
        <f t="shared" si="46"/>
      </c>
      <c r="DI11" s="4">
        <f t="shared" si="47"/>
      </c>
      <c r="DJ11" s="4">
        <f t="shared" si="48"/>
      </c>
      <c r="DK11" s="4">
        <f t="shared" si="49"/>
      </c>
      <c r="DL11" s="4">
        <f t="shared" si="50"/>
      </c>
      <c r="DM11" s="4">
        <f t="shared" si="51"/>
      </c>
      <c r="DN11" s="4">
        <f t="shared" si="52"/>
      </c>
      <c r="DO11" s="4">
        <f t="shared" si="53"/>
      </c>
      <c r="DP11" s="4">
        <f t="shared" si="54"/>
      </c>
      <c r="DQ11" s="4">
        <f t="shared" si="55"/>
      </c>
      <c r="DR11" s="4">
        <f t="shared" si="56"/>
      </c>
      <c r="DS11" s="4">
        <f t="shared" si="57"/>
      </c>
      <c r="DT11" s="4">
        <f t="shared" si="58"/>
      </c>
      <c r="DU11" s="4">
        <f t="shared" si="59"/>
      </c>
      <c r="DV11" s="4">
        <f t="shared" si="60"/>
      </c>
      <c r="DW11" s="4">
        <f t="shared" si="61"/>
      </c>
      <c r="DX11" s="4">
        <f t="shared" si="62"/>
      </c>
      <c r="DY11" s="4">
        <f t="shared" si="63"/>
      </c>
      <c r="DZ11" s="4">
        <f t="shared" si="64"/>
      </c>
      <c r="EA11" s="4">
        <f t="shared" si="65"/>
      </c>
      <c r="EB11" s="4">
        <f t="shared" si="66"/>
      </c>
      <c r="EC11" s="4">
        <f t="shared" si="67"/>
      </c>
      <c r="EE11" s="6">
        <f aca="true" t="shared" si="75" ref="EE11:EE18">IF(B11="",NA(),IF(P11=0,NA(),Q11))</f>
        <v>0</v>
      </c>
      <c r="EF11" s="7">
        <f aca="true" t="shared" si="76" ref="EF11:EF18">IF(B11="",NA(),IF(P11=0,NA(),IF(U11&lt;=0.01,P11,NA())))</f>
        <v>4</v>
      </c>
      <c r="EG11" s="7">
        <f t="shared" si="68"/>
        <v>2</v>
      </c>
      <c r="EH11" s="7">
        <f t="shared" si="69"/>
        <v>2</v>
      </c>
      <c r="EI11" s="7" t="e">
        <f aca="true" t="shared" si="77" ref="EI11:EI18">IF(B11="",NA(),IF(P11=0,NA(),IF(U11&gt;0,P11,NA())))</f>
        <v>#N/A</v>
      </c>
      <c r="EJ11" s="7" t="e">
        <f t="shared" si="70"/>
        <v>#N/A</v>
      </c>
      <c r="EK11" s="7" t="e">
        <f t="shared" si="71"/>
        <v>#N/A</v>
      </c>
      <c r="EL11" s="6">
        <f aca="true" t="shared" si="78" ref="EL11:EL18">IF(B11="",NA(),IF(P11=0,NA(),U11))</f>
        <v>0</v>
      </c>
      <c r="EM11" s="6" t="e">
        <f aca="true" t="shared" si="79" ref="EM11:EM18">IF(B11="",NA(),IF(P11=0,T11/5,NA()))</f>
        <v>#N/A</v>
      </c>
      <c r="EN11" s="6" t="e">
        <f aca="true" t="shared" si="80" ref="EN11:EN18">IF(B11="",NA(),IF(P11=0,T11,NA()))</f>
        <v>#N/A</v>
      </c>
      <c r="EO11">
        <f ca="1">OFFSET(EO11,-1,0,1,1)+1</f>
        <v>0.5</v>
      </c>
    </row>
    <row r="12" spans="1:145" ht="12.75">
      <c r="A12" s="51">
        <v>30</v>
      </c>
      <c r="B12" s="44" t="s">
        <v>29</v>
      </c>
      <c r="C12" s="42">
        <v>10</v>
      </c>
      <c r="D12" s="43"/>
      <c r="E12" s="43"/>
      <c r="F12" s="43"/>
      <c r="G12" s="43"/>
      <c r="H12" s="43"/>
      <c r="I12" s="31"/>
      <c r="J12" s="31"/>
      <c r="K12" s="31"/>
      <c r="L12" s="31"/>
      <c r="M12" s="40">
        <v>3</v>
      </c>
      <c r="N12" s="41">
        <v>5</v>
      </c>
      <c r="O12" s="41">
        <v>9</v>
      </c>
      <c r="P12" s="15">
        <f t="shared" si="0"/>
        <v>5.666666666666667</v>
      </c>
      <c r="Q12" s="15">
        <f t="shared" si="72"/>
        <v>0</v>
      </c>
      <c r="R12" s="15">
        <f t="shared" si="1"/>
        <v>5.666666666666667</v>
      </c>
      <c r="S12" s="15">
        <f t="shared" si="73"/>
        <v>3.666666666666665</v>
      </c>
      <c r="T12" s="15">
        <f t="shared" si="2"/>
        <v>9.333333333333332</v>
      </c>
      <c r="U12" s="15">
        <f t="shared" si="74"/>
        <v>3.66667</v>
      </c>
      <c r="W12" s="4">
        <f t="shared" si="3"/>
        <v>0</v>
      </c>
      <c r="X12" s="4">
        <f t="shared" si="4"/>
        <v>0</v>
      </c>
      <c r="Y12" s="4">
        <f t="shared" si="5"/>
        <v>0</v>
      </c>
      <c r="Z12" s="4">
        <f t="shared" si="6"/>
        <v>0</v>
      </c>
      <c r="AA12" s="4">
        <f t="shared" si="7"/>
        <v>0</v>
      </c>
      <c r="AB12" s="4">
        <f t="shared" si="8"/>
        <v>0</v>
      </c>
      <c r="AC12" s="4">
        <f t="shared" si="9"/>
        <v>0</v>
      </c>
      <c r="AD12" s="4">
        <f t="shared" si="10"/>
        <v>0</v>
      </c>
      <c r="AE12" s="4">
        <f t="shared" si="11"/>
        <v>0</v>
      </c>
      <c r="AF12" s="4">
        <f t="shared" si="12"/>
        <v>0</v>
      </c>
      <c r="AH12" s="30">
        <f ca="1" t="shared" si="13"/>
      </c>
      <c r="AI12" s="30">
        <f ca="1" t="shared" si="13"/>
      </c>
      <c r="AJ12" s="30">
        <f ca="1" t="shared" si="13"/>
      </c>
      <c r="AK12" s="30">
        <f ca="1" t="shared" si="13"/>
      </c>
      <c r="AL12" s="30">
        <f ca="1" t="shared" si="13"/>
      </c>
      <c r="AM12" s="30">
        <f ca="1" t="shared" si="13"/>
        <v>60</v>
      </c>
      <c r="AN12" s="30">
        <f ca="1" t="shared" si="13"/>
      </c>
      <c r="AO12" s="30">
        <f ca="1" t="shared" si="13"/>
      </c>
      <c r="AP12" s="30">
        <f ca="1" t="shared" si="13"/>
      </c>
      <c r="AQ12" s="30">
        <f ca="1" t="shared" si="13"/>
      </c>
      <c r="AR12" s="30">
        <f ca="1" t="shared" si="14"/>
      </c>
      <c r="AS12" s="30">
        <f ca="1" t="shared" si="14"/>
      </c>
      <c r="AT12" s="30">
        <f ca="1" t="shared" si="14"/>
      </c>
      <c r="AU12" s="30">
        <f ca="1" t="shared" si="14"/>
      </c>
      <c r="AV12" s="30">
        <f ca="1" t="shared" si="14"/>
      </c>
      <c r="AW12" s="30">
        <f ca="1" t="shared" si="14"/>
      </c>
      <c r="AX12" s="30">
        <f ca="1" t="shared" si="14"/>
      </c>
      <c r="AY12" s="30">
        <f ca="1" t="shared" si="14"/>
      </c>
      <c r="AZ12" s="30">
        <f ca="1" t="shared" si="14"/>
      </c>
      <c r="BA12" s="30">
        <f ca="1" t="shared" si="14"/>
      </c>
      <c r="BB12" s="30">
        <f ca="1" t="shared" si="15"/>
      </c>
      <c r="BC12" s="30">
        <f ca="1" t="shared" si="15"/>
      </c>
      <c r="BD12" s="30">
        <f ca="1" t="shared" si="15"/>
      </c>
      <c r="BE12" s="30">
        <f ca="1" t="shared" si="15"/>
      </c>
      <c r="BF12" s="30">
        <f ca="1" t="shared" si="15"/>
      </c>
      <c r="BG12" s="30">
        <f ca="1" t="shared" si="15"/>
      </c>
      <c r="BH12" s="30">
        <f ca="1" t="shared" si="15"/>
      </c>
      <c r="BI12" s="30">
        <f ca="1" t="shared" si="15"/>
      </c>
      <c r="BJ12" s="30">
        <f ca="1" t="shared" si="15"/>
      </c>
      <c r="BK12" s="30">
        <f ca="1" t="shared" si="15"/>
      </c>
      <c r="BL12" s="30">
        <f ca="1" t="shared" si="16"/>
      </c>
      <c r="BM12" s="30">
        <f ca="1" t="shared" si="16"/>
      </c>
      <c r="BN12" s="30">
        <f ca="1" t="shared" si="16"/>
      </c>
      <c r="BO12" s="30">
        <f ca="1" t="shared" si="16"/>
      </c>
      <c r="BP12" s="30">
        <f ca="1" t="shared" si="16"/>
      </c>
      <c r="BQ12" s="30">
        <f ca="1" t="shared" si="16"/>
      </c>
      <c r="BR12" s="30">
        <f ca="1" t="shared" si="16"/>
      </c>
      <c r="BS12" s="30">
        <f ca="1" t="shared" si="16"/>
      </c>
      <c r="BT12" s="30">
        <f ca="1" t="shared" si="16"/>
      </c>
      <c r="BU12" s="30">
        <f ca="1" t="shared" si="16"/>
      </c>
      <c r="BV12" s="30">
        <f ca="1" t="shared" si="17"/>
      </c>
      <c r="BW12" s="30">
        <f ca="1" t="shared" si="17"/>
      </c>
      <c r="BX12" s="30">
        <f ca="1" t="shared" si="17"/>
      </c>
      <c r="BY12" s="30">
        <f ca="1" t="shared" si="17"/>
      </c>
      <c r="BZ12" s="30">
        <f ca="1" t="shared" si="17"/>
      </c>
      <c r="CA12" s="30">
        <f ca="1" t="shared" si="17"/>
      </c>
      <c r="CB12" s="30">
        <f ca="1" t="shared" si="17"/>
      </c>
      <c r="CC12" s="30">
        <f ca="1" t="shared" si="17"/>
      </c>
      <c r="CD12" s="30">
        <f ca="1" t="shared" si="17"/>
      </c>
      <c r="CE12" s="30">
        <f ca="1" t="shared" si="17"/>
      </c>
      <c r="CF12" s="4">
        <f t="shared" si="18"/>
      </c>
      <c r="CG12" s="4">
        <f t="shared" si="19"/>
      </c>
      <c r="CH12" s="4">
        <f t="shared" si="20"/>
      </c>
      <c r="CI12" s="4">
        <f t="shared" si="21"/>
      </c>
      <c r="CJ12" s="4">
        <f t="shared" si="22"/>
      </c>
      <c r="CK12" s="4">
        <f t="shared" si="23"/>
        <v>9.333333333333332</v>
      </c>
      <c r="CL12" s="4">
        <f t="shared" si="24"/>
      </c>
      <c r="CM12" s="4">
        <f t="shared" si="25"/>
      </c>
      <c r="CN12" s="4">
        <f t="shared" si="26"/>
      </c>
      <c r="CO12" s="4">
        <f t="shared" si="27"/>
      </c>
      <c r="CP12" s="4">
        <f t="shared" si="28"/>
      </c>
      <c r="CQ12" s="4">
        <f t="shared" si="29"/>
      </c>
      <c r="CR12" s="4">
        <f t="shared" si="30"/>
      </c>
      <c r="CS12" s="4">
        <f t="shared" si="31"/>
      </c>
      <c r="CT12" s="4">
        <f t="shared" si="32"/>
      </c>
      <c r="CU12" s="4">
        <f t="shared" si="33"/>
      </c>
      <c r="CV12" s="4">
        <f t="shared" si="34"/>
      </c>
      <c r="CW12" s="4">
        <f t="shared" si="35"/>
      </c>
      <c r="CX12" s="4">
        <f t="shared" si="36"/>
      </c>
      <c r="CY12" s="4">
        <f t="shared" si="37"/>
      </c>
      <c r="CZ12" s="4">
        <f t="shared" si="38"/>
      </c>
      <c r="DA12" s="4">
        <f t="shared" si="39"/>
      </c>
      <c r="DB12" s="4">
        <f t="shared" si="40"/>
      </c>
      <c r="DC12" s="4">
        <f t="shared" si="41"/>
      </c>
      <c r="DD12" s="4">
        <f t="shared" si="42"/>
      </c>
      <c r="DE12" s="4">
        <f t="shared" si="43"/>
      </c>
      <c r="DF12" s="4">
        <f t="shared" si="44"/>
      </c>
      <c r="DG12" s="4">
        <f t="shared" si="45"/>
      </c>
      <c r="DH12" s="4">
        <f t="shared" si="46"/>
      </c>
      <c r="DI12" s="4">
        <f t="shared" si="47"/>
      </c>
      <c r="DJ12" s="4">
        <f t="shared" si="48"/>
      </c>
      <c r="DK12" s="4">
        <f t="shared" si="49"/>
      </c>
      <c r="DL12" s="4">
        <f t="shared" si="50"/>
      </c>
      <c r="DM12" s="4">
        <f t="shared" si="51"/>
      </c>
      <c r="DN12" s="4">
        <f t="shared" si="52"/>
      </c>
      <c r="DO12" s="4">
        <f t="shared" si="53"/>
      </c>
      <c r="DP12" s="4">
        <f t="shared" si="54"/>
      </c>
      <c r="DQ12" s="4">
        <f t="shared" si="55"/>
      </c>
      <c r="DR12" s="4">
        <f t="shared" si="56"/>
      </c>
      <c r="DS12" s="4">
        <f t="shared" si="57"/>
      </c>
      <c r="DT12" s="4">
        <f t="shared" si="58"/>
      </c>
      <c r="DU12" s="4">
        <f t="shared" si="59"/>
      </c>
      <c r="DV12" s="4">
        <f t="shared" si="60"/>
      </c>
      <c r="DW12" s="4">
        <f t="shared" si="61"/>
      </c>
      <c r="DX12" s="4">
        <f t="shared" si="62"/>
      </c>
      <c r="DY12" s="4">
        <f t="shared" si="63"/>
      </c>
      <c r="DZ12" s="4">
        <f t="shared" si="64"/>
      </c>
      <c r="EA12" s="4">
        <f t="shared" si="65"/>
      </c>
      <c r="EB12" s="4">
        <f t="shared" si="66"/>
      </c>
      <c r="EC12" s="4">
        <f t="shared" si="67"/>
      </c>
      <c r="EE12" s="6">
        <f t="shared" si="75"/>
        <v>0</v>
      </c>
      <c r="EF12" s="7" t="e">
        <f t="shared" si="76"/>
        <v>#N/A</v>
      </c>
      <c r="EG12" s="7" t="e">
        <f t="shared" si="68"/>
        <v>#N/A</v>
      </c>
      <c r="EH12" s="7" t="e">
        <f t="shared" si="69"/>
        <v>#N/A</v>
      </c>
      <c r="EI12" s="7">
        <f t="shared" si="77"/>
        <v>5.666666666666667</v>
      </c>
      <c r="EJ12" s="7">
        <f t="shared" si="70"/>
        <v>3.333333333333333</v>
      </c>
      <c r="EK12" s="7">
        <f t="shared" si="71"/>
        <v>2.666666666666667</v>
      </c>
      <c r="EL12" s="6">
        <f t="shared" si="78"/>
        <v>3.66667</v>
      </c>
      <c r="EM12" s="6" t="e">
        <f t="shared" si="79"/>
        <v>#N/A</v>
      </c>
      <c r="EN12" s="6" t="e">
        <f t="shared" si="80"/>
        <v>#N/A</v>
      </c>
      <c r="EO12">
        <f aca="true" ca="1" t="shared" si="81" ref="EO12:EO18">OFFSET(EO12,-1,0,1,1)+1</f>
        <v>1.5</v>
      </c>
    </row>
    <row r="13" spans="1:145" ht="12.75">
      <c r="A13" s="51">
        <v>40</v>
      </c>
      <c r="B13" s="44" t="s">
        <v>30</v>
      </c>
      <c r="C13" s="42">
        <v>20</v>
      </c>
      <c r="D13" s="43"/>
      <c r="E13" s="43"/>
      <c r="F13" s="43"/>
      <c r="G13" s="43"/>
      <c r="H13" s="43"/>
      <c r="I13" s="31"/>
      <c r="J13" s="31"/>
      <c r="K13" s="31"/>
      <c r="L13" s="31"/>
      <c r="M13" s="40">
        <v>4</v>
      </c>
      <c r="N13" s="41">
        <v>5</v>
      </c>
      <c r="O13" s="41">
        <v>7</v>
      </c>
      <c r="P13" s="15">
        <f t="shared" si="0"/>
        <v>5.333333333333333</v>
      </c>
      <c r="Q13" s="15">
        <f t="shared" si="72"/>
        <v>4</v>
      </c>
      <c r="R13" s="15">
        <f t="shared" si="1"/>
        <v>9.333333333333332</v>
      </c>
      <c r="S13" s="15">
        <f t="shared" si="73"/>
        <v>3.999999999999999</v>
      </c>
      <c r="T13" s="15">
        <f t="shared" si="2"/>
        <v>9.333333333333332</v>
      </c>
      <c r="U13" s="15">
        <f t="shared" si="74"/>
        <v>0</v>
      </c>
      <c r="W13" s="4">
        <f t="shared" si="3"/>
        <v>4</v>
      </c>
      <c r="X13" s="4">
        <f t="shared" si="4"/>
        <v>0</v>
      </c>
      <c r="Y13" s="4">
        <f t="shared" si="5"/>
        <v>0</v>
      </c>
      <c r="Z13" s="4">
        <f t="shared" si="6"/>
        <v>0</v>
      </c>
      <c r="AA13" s="4">
        <f t="shared" si="7"/>
        <v>0</v>
      </c>
      <c r="AB13" s="4">
        <f t="shared" si="8"/>
        <v>0</v>
      </c>
      <c r="AC13" s="4">
        <f t="shared" si="9"/>
        <v>0</v>
      </c>
      <c r="AD13" s="4">
        <f t="shared" si="10"/>
        <v>0</v>
      </c>
      <c r="AE13" s="4">
        <f t="shared" si="11"/>
        <v>0</v>
      </c>
      <c r="AF13" s="4">
        <f t="shared" si="12"/>
        <v>0</v>
      </c>
      <c r="AH13" s="30">
        <f ca="1" t="shared" si="13"/>
      </c>
      <c r="AI13" s="30">
        <f ca="1" t="shared" si="13"/>
      </c>
      <c r="AJ13" s="30">
        <f ca="1" t="shared" si="13"/>
      </c>
      <c r="AK13" s="30">
        <f ca="1" t="shared" si="13"/>
      </c>
      <c r="AL13" s="30">
        <f ca="1" t="shared" si="13"/>
      </c>
      <c r="AM13" s="30">
        <f ca="1" t="shared" si="13"/>
        <v>60</v>
      </c>
      <c r="AN13" s="30">
        <f ca="1" t="shared" si="13"/>
      </c>
      <c r="AO13" s="30">
        <f ca="1" t="shared" si="13"/>
      </c>
      <c r="AP13" s="30">
        <f ca="1" t="shared" si="13"/>
      </c>
      <c r="AQ13" s="30">
        <f ca="1" t="shared" si="13"/>
      </c>
      <c r="AR13" s="30">
        <f ca="1" t="shared" si="14"/>
      </c>
      <c r="AS13" s="30">
        <f ca="1" t="shared" si="14"/>
      </c>
      <c r="AT13" s="30">
        <f ca="1" t="shared" si="14"/>
      </c>
      <c r="AU13" s="30">
        <f ca="1" t="shared" si="14"/>
      </c>
      <c r="AV13" s="30">
        <f ca="1" t="shared" si="14"/>
      </c>
      <c r="AW13" s="30">
        <f ca="1" t="shared" si="14"/>
      </c>
      <c r="AX13" s="30">
        <f ca="1" t="shared" si="14"/>
      </c>
      <c r="AY13" s="30">
        <f ca="1" t="shared" si="14"/>
      </c>
      <c r="AZ13" s="30">
        <f ca="1" t="shared" si="14"/>
      </c>
      <c r="BA13" s="30">
        <f ca="1" t="shared" si="14"/>
      </c>
      <c r="BB13" s="30">
        <f ca="1" t="shared" si="15"/>
      </c>
      <c r="BC13" s="30">
        <f ca="1" t="shared" si="15"/>
      </c>
      <c r="BD13" s="30">
        <f ca="1" t="shared" si="15"/>
      </c>
      <c r="BE13" s="30">
        <f ca="1" t="shared" si="15"/>
      </c>
      <c r="BF13" s="30">
        <f ca="1" t="shared" si="15"/>
      </c>
      <c r="BG13" s="30">
        <f ca="1" t="shared" si="15"/>
      </c>
      <c r="BH13" s="30">
        <f ca="1" t="shared" si="15"/>
      </c>
      <c r="BI13" s="30">
        <f ca="1" t="shared" si="15"/>
      </c>
      <c r="BJ13" s="30">
        <f ca="1" t="shared" si="15"/>
      </c>
      <c r="BK13" s="30">
        <f ca="1" t="shared" si="15"/>
      </c>
      <c r="BL13" s="30">
        <f ca="1" t="shared" si="16"/>
      </c>
      <c r="BM13" s="30">
        <f ca="1" t="shared" si="16"/>
      </c>
      <c r="BN13" s="30">
        <f ca="1" t="shared" si="16"/>
      </c>
      <c r="BO13" s="30">
        <f ca="1" t="shared" si="16"/>
      </c>
      <c r="BP13" s="30">
        <f ca="1" t="shared" si="16"/>
      </c>
      <c r="BQ13" s="30">
        <f ca="1" t="shared" si="16"/>
      </c>
      <c r="BR13" s="30">
        <f ca="1" t="shared" si="16"/>
      </c>
      <c r="BS13" s="30">
        <f ca="1" t="shared" si="16"/>
      </c>
      <c r="BT13" s="30">
        <f ca="1" t="shared" si="16"/>
      </c>
      <c r="BU13" s="30">
        <f ca="1" t="shared" si="16"/>
      </c>
      <c r="BV13" s="30">
        <f ca="1" t="shared" si="17"/>
      </c>
      <c r="BW13" s="30">
        <f ca="1" t="shared" si="17"/>
      </c>
      <c r="BX13" s="30">
        <f ca="1" t="shared" si="17"/>
      </c>
      <c r="BY13" s="30">
        <f ca="1" t="shared" si="17"/>
      </c>
      <c r="BZ13" s="30">
        <f ca="1" t="shared" si="17"/>
      </c>
      <c r="CA13" s="30">
        <f ca="1" t="shared" si="17"/>
      </c>
      <c r="CB13" s="30">
        <f ca="1" t="shared" si="17"/>
      </c>
      <c r="CC13" s="30">
        <f ca="1" t="shared" si="17"/>
      </c>
      <c r="CD13" s="30">
        <f ca="1" t="shared" si="17"/>
      </c>
      <c r="CE13" s="30">
        <f ca="1" t="shared" si="17"/>
      </c>
      <c r="CF13" s="4">
        <f t="shared" si="18"/>
      </c>
      <c r="CG13" s="4">
        <f t="shared" si="19"/>
      </c>
      <c r="CH13" s="4">
        <f t="shared" si="20"/>
      </c>
      <c r="CI13" s="4">
        <f t="shared" si="21"/>
      </c>
      <c r="CJ13" s="4">
        <f t="shared" si="22"/>
      </c>
      <c r="CK13" s="4">
        <f t="shared" si="23"/>
        <v>9.333333333333332</v>
      </c>
      <c r="CL13" s="4">
        <f t="shared" si="24"/>
      </c>
      <c r="CM13" s="4">
        <f t="shared" si="25"/>
      </c>
      <c r="CN13" s="4">
        <f t="shared" si="26"/>
      </c>
      <c r="CO13" s="4">
        <f t="shared" si="27"/>
      </c>
      <c r="CP13" s="4">
        <f t="shared" si="28"/>
      </c>
      <c r="CQ13" s="4">
        <f t="shared" si="29"/>
      </c>
      <c r="CR13" s="4">
        <f t="shared" si="30"/>
      </c>
      <c r="CS13" s="4">
        <f t="shared" si="31"/>
      </c>
      <c r="CT13" s="4">
        <f t="shared" si="32"/>
      </c>
      <c r="CU13" s="4">
        <f t="shared" si="33"/>
      </c>
      <c r="CV13" s="4">
        <f t="shared" si="34"/>
      </c>
      <c r="CW13" s="4">
        <f t="shared" si="35"/>
      </c>
      <c r="CX13" s="4">
        <f t="shared" si="36"/>
      </c>
      <c r="CY13" s="4">
        <f t="shared" si="37"/>
      </c>
      <c r="CZ13" s="4">
        <f t="shared" si="38"/>
      </c>
      <c r="DA13" s="4">
        <f t="shared" si="39"/>
      </c>
      <c r="DB13" s="4">
        <f t="shared" si="40"/>
      </c>
      <c r="DC13" s="4">
        <f t="shared" si="41"/>
      </c>
      <c r="DD13" s="4">
        <f t="shared" si="42"/>
      </c>
      <c r="DE13" s="4">
        <f t="shared" si="43"/>
      </c>
      <c r="DF13" s="4">
        <f t="shared" si="44"/>
      </c>
      <c r="DG13" s="4">
        <f t="shared" si="45"/>
      </c>
      <c r="DH13" s="4">
        <f t="shared" si="46"/>
      </c>
      <c r="DI13" s="4">
        <f t="shared" si="47"/>
      </c>
      <c r="DJ13" s="4">
        <f t="shared" si="48"/>
      </c>
      <c r="DK13" s="4">
        <f t="shared" si="49"/>
      </c>
      <c r="DL13" s="4">
        <f t="shared" si="50"/>
      </c>
      <c r="DM13" s="4">
        <f t="shared" si="51"/>
      </c>
      <c r="DN13" s="4">
        <f t="shared" si="52"/>
      </c>
      <c r="DO13" s="4">
        <f t="shared" si="53"/>
      </c>
      <c r="DP13" s="4">
        <f t="shared" si="54"/>
      </c>
      <c r="DQ13" s="4">
        <f t="shared" si="55"/>
      </c>
      <c r="DR13" s="4">
        <f t="shared" si="56"/>
      </c>
      <c r="DS13" s="4">
        <f t="shared" si="57"/>
      </c>
      <c r="DT13" s="4">
        <f t="shared" si="58"/>
      </c>
      <c r="DU13" s="4">
        <f t="shared" si="59"/>
      </c>
      <c r="DV13" s="4">
        <f t="shared" si="60"/>
      </c>
      <c r="DW13" s="4">
        <f t="shared" si="61"/>
      </c>
      <c r="DX13" s="4">
        <f t="shared" si="62"/>
      </c>
      <c r="DY13" s="4">
        <f t="shared" si="63"/>
      </c>
      <c r="DZ13" s="4">
        <f t="shared" si="64"/>
      </c>
      <c r="EA13" s="4">
        <f t="shared" si="65"/>
      </c>
      <c r="EB13" s="4">
        <f t="shared" si="66"/>
      </c>
      <c r="EC13" s="4">
        <f t="shared" si="67"/>
      </c>
      <c r="EE13" s="6">
        <f t="shared" si="75"/>
        <v>4</v>
      </c>
      <c r="EF13" s="7">
        <f t="shared" si="76"/>
        <v>5.333333333333333</v>
      </c>
      <c r="EG13" s="7">
        <f t="shared" si="68"/>
        <v>1.666666666666667</v>
      </c>
      <c r="EH13" s="7">
        <f t="shared" si="69"/>
        <v>1.333333333333333</v>
      </c>
      <c r="EI13" s="7" t="e">
        <f t="shared" si="77"/>
        <v>#N/A</v>
      </c>
      <c r="EJ13" s="7" t="e">
        <f t="shared" si="70"/>
        <v>#N/A</v>
      </c>
      <c r="EK13" s="7" t="e">
        <f t="shared" si="71"/>
        <v>#N/A</v>
      </c>
      <c r="EL13" s="6">
        <f t="shared" si="78"/>
        <v>0</v>
      </c>
      <c r="EM13" s="6" t="e">
        <f t="shared" si="79"/>
        <v>#N/A</v>
      </c>
      <c r="EN13" s="6" t="e">
        <f t="shared" si="80"/>
        <v>#N/A</v>
      </c>
      <c r="EO13">
        <f ca="1">OFFSET(EO13,-1,0,1,1)+1</f>
        <v>2.5</v>
      </c>
    </row>
    <row r="14" spans="1:145" ht="12.75">
      <c r="A14" s="51">
        <v>50</v>
      </c>
      <c r="B14" s="44" t="s">
        <v>31</v>
      </c>
      <c r="C14" s="42">
        <v>20</v>
      </c>
      <c r="D14" s="43"/>
      <c r="E14" s="43"/>
      <c r="F14" s="43"/>
      <c r="G14" s="43"/>
      <c r="H14" s="43"/>
      <c r="I14" s="31"/>
      <c r="J14" s="31"/>
      <c r="K14" s="31"/>
      <c r="L14" s="31"/>
      <c r="M14" s="40">
        <v>4</v>
      </c>
      <c r="N14" s="41">
        <v>6</v>
      </c>
      <c r="O14" s="41">
        <v>10</v>
      </c>
      <c r="P14" s="15">
        <f t="shared" si="0"/>
        <v>6.666666666666667</v>
      </c>
      <c r="Q14" s="15">
        <f t="shared" si="72"/>
        <v>4</v>
      </c>
      <c r="R14" s="15">
        <f>Q14+P14</f>
        <v>10.666666666666668</v>
      </c>
      <c r="S14" s="15">
        <f t="shared" si="73"/>
        <v>8.333333333333329</v>
      </c>
      <c r="T14" s="15">
        <f>MIN(CF14:EC14)</f>
        <v>14.999999999999996</v>
      </c>
      <c r="U14" s="15">
        <f t="shared" si="74"/>
        <v>4.33333</v>
      </c>
      <c r="W14" s="4">
        <f t="shared" si="3"/>
        <v>4</v>
      </c>
      <c r="X14" s="4">
        <f t="shared" si="4"/>
        <v>0</v>
      </c>
      <c r="Y14" s="4">
        <f t="shared" si="5"/>
        <v>0</v>
      </c>
      <c r="Z14" s="4">
        <f t="shared" si="6"/>
        <v>0</v>
      </c>
      <c r="AA14" s="4">
        <f t="shared" si="7"/>
        <v>0</v>
      </c>
      <c r="AB14" s="4">
        <f t="shared" si="8"/>
        <v>0</v>
      </c>
      <c r="AC14" s="4">
        <f t="shared" si="9"/>
        <v>0</v>
      </c>
      <c r="AD14" s="4">
        <f t="shared" si="10"/>
        <v>0</v>
      </c>
      <c r="AE14" s="4">
        <f t="shared" si="11"/>
        <v>0</v>
      </c>
      <c r="AF14" s="4">
        <f t="shared" si="12"/>
        <v>0</v>
      </c>
      <c r="AH14" s="30">
        <f ca="1" t="shared" si="13"/>
      </c>
      <c r="AI14" s="30">
        <f ca="1" t="shared" si="13"/>
      </c>
      <c r="AJ14" s="30">
        <f ca="1" t="shared" si="13"/>
      </c>
      <c r="AK14" s="30">
        <f ca="1" t="shared" si="13"/>
      </c>
      <c r="AL14" s="30">
        <f ca="1" t="shared" si="13"/>
      </c>
      <c r="AM14" s="30">
        <f ca="1" t="shared" si="13"/>
      </c>
      <c r="AN14" s="30">
        <f ca="1" t="shared" si="13"/>
        <v>70</v>
      </c>
      <c r="AO14" s="30">
        <f ca="1" t="shared" si="13"/>
      </c>
      <c r="AP14" s="30">
        <f ca="1" t="shared" si="13"/>
      </c>
      <c r="AQ14" s="30">
        <f ca="1" t="shared" si="13"/>
      </c>
      <c r="AR14" s="30">
        <f ca="1" t="shared" si="14"/>
      </c>
      <c r="AS14" s="30">
        <f ca="1" t="shared" si="14"/>
      </c>
      <c r="AT14" s="30">
        <f ca="1" t="shared" si="14"/>
      </c>
      <c r="AU14" s="30">
        <f ca="1" t="shared" si="14"/>
      </c>
      <c r="AV14" s="30">
        <f ca="1" t="shared" si="14"/>
      </c>
      <c r="AW14" s="30">
        <f ca="1" t="shared" si="14"/>
      </c>
      <c r="AX14" s="30">
        <f ca="1" t="shared" si="14"/>
      </c>
      <c r="AY14" s="30">
        <f ca="1" t="shared" si="14"/>
      </c>
      <c r="AZ14" s="30">
        <f ca="1" t="shared" si="14"/>
      </c>
      <c r="BA14" s="30">
        <f ca="1" t="shared" si="14"/>
      </c>
      <c r="BB14" s="30">
        <f ca="1" t="shared" si="15"/>
      </c>
      <c r="BC14" s="30">
        <f ca="1" t="shared" si="15"/>
      </c>
      <c r="BD14" s="30">
        <f ca="1" t="shared" si="15"/>
      </c>
      <c r="BE14" s="30">
        <f ca="1" t="shared" si="15"/>
      </c>
      <c r="BF14" s="30">
        <f ca="1" t="shared" si="15"/>
      </c>
      <c r="BG14" s="30">
        <f ca="1" t="shared" si="15"/>
      </c>
      <c r="BH14" s="30">
        <f ca="1" t="shared" si="15"/>
      </c>
      <c r="BI14" s="30">
        <f ca="1" t="shared" si="15"/>
      </c>
      <c r="BJ14" s="30">
        <f ca="1" t="shared" si="15"/>
      </c>
      <c r="BK14" s="30">
        <f ca="1" t="shared" si="15"/>
      </c>
      <c r="BL14" s="30">
        <f ca="1" t="shared" si="16"/>
      </c>
      <c r="BM14" s="30">
        <f ca="1" t="shared" si="16"/>
      </c>
      <c r="BN14" s="30">
        <f ca="1" t="shared" si="16"/>
      </c>
      <c r="BO14" s="30">
        <f ca="1" t="shared" si="16"/>
      </c>
      <c r="BP14" s="30">
        <f ca="1" t="shared" si="16"/>
      </c>
      <c r="BQ14" s="30">
        <f ca="1" t="shared" si="16"/>
      </c>
      <c r="BR14" s="30">
        <f ca="1" t="shared" si="16"/>
      </c>
      <c r="BS14" s="30">
        <f ca="1" t="shared" si="16"/>
      </c>
      <c r="BT14" s="30">
        <f ca="1" t="shared" si="16"/>
      </c>
      <c r="BU14" s="30">
        <f ca="1" t="shared" si="16"/>
      </c>
      <c r="BV14" s="30">
        <f ca="1" t="shared" si="17"/>
      </c>
      <c r="BW14" s="30">
        <f ca="1" t="shared" si="17"/>
      </c>
      <c r="BX14" s="30">
        <f ca="1" t="shared" si="17"/>
      </c>
      <c r="BY14" s="30">
        <f ca="1" t="shared" si="17"/>
      </c>
      <c r="BZ14" s="30">
        <f ca="1" t="shared" si="17"/>
      </c>
      <c r="CA14" s="30">
        <f ca="1" t="shared" si="17"/>
      </c>
      <c r="CB14" s="30">
        <f ca="1" t="shared" si="17"/>
      </c>
      <c r="CC14" s="30">
        <f ca="1" t="shared" si="17"/>
      </c>
      <c r="CD14" s="30">
        <f ca="1" t="shared" si="17"/>
      </c>
      <c r="CE14" s="30">
        <f ca="1" t="shared" si="17"/>
      </c>
      <c r="CF14" s="4">
        <f t="shared" si="18"/>
      </c>
      <c r="CG14" s="4">
        <f t="shared" si="19"/>
      </c>
      <c r="CH14" s="4">
        <f t="shared" si="20"/>
      </c>
      <c r="CI14" s="4">
        <f t="shared" si="21"/>
      </c>
      <c r="CJ14" s="4">
        <f t="shared" si="22"/>
      </c>
      <c r="CK14" s="4">
        <f t="shared" si="23"/>
      </c>
      <c r="CL14" s="4">
        <f t="shared" si="24"/>
        <v>14.999999999999996</v>
      </c>
      <c r="CM14" s="4">
        <f t="shared" si="25"/>
      </c>
      <c r="CN14" s="4">
        <f t="shared" si="26"/>
      </c>
      <c r="CO14" s="4">
        <f t="shared" si="27"/>
      </c>
      <c r="CP14" s="4">
        <f t="shared" si="28"/>
      </c>
      <c r="CQ14" s="4">
        <f t="shared" si="29"/>
      </c>
      <c r="CR14" s="4">
        <f t="shared" si="30"/>
      </c>
      <c r="CS14" s="4">
        <f t="shared" si="31"/>
      </c>
      <c r="CT14" s="4">
        <f t="shared" si="32"/>
      </c>
      <c r="CU14" s="4">
        <f t="shared" si="33"/>
      </c>
      <c r="CV14" s="4">
        <f t="shared" si="34"/>
      </c>
      <c r="CW14" s="4">
        <f t="shared" si="35"/>
      </c>
      <c r="CX14" s="4">
        <f t="shared" si="36"/>
      </c>
      <c r="CY14" s="4">
        <f t="shared" si="37"/>
      </c>
      <c r="CZ14" s="4">
        <f t="shared" si="38"/>
      </c>
      <c r="DA14" s="4">
        <f t="shared" si="39"/>
      </c>
      <c r="DB14" s="4">
        <f t="shared" si="40"/>
      </c>
      <c r="DC14" s="4">
        <f t="shared" si="41"/>
      </c>
      <c r="DD14" s="4">
        <f t="shared" si="42"/>
      </c>
      <c r="DE14" s="4">
        <f t="shared" si="43"/>
      </c>
      <c r="DF14" s="4">
        <f t="shared" si="44"/>
      </c>
      <c r="DG14" s="4">
        <f t="shared" si="45"/>
      </c>
      <c r="DH14" s="4">
        <f t="shared" si="46"/>
      </c>
      <c r="DI14" s="4">
        <f t="shared" si="47"/>
      </c>
      <c r="DJ14" s="4">
        <f t="shared" si="48"/>
      </c>
      <c r="DK14" s="4">
        <f t="shared" si="49"/>
      </c>
      <c r="DL14" s="4">
        <f t="shared" si="50"/>
      </c>
      <c r="DM14" s="4">
        <f t="shared" si="51"/>
      </c>
      <c r="DN14" s="4">
        <f t="shared" si="52"/>
      </c>
      <c r="DO14" s="4">
        <f t="shared" si="53"/>
      </c>
      <c r="DP14" s="4">
        <f t="shared" si="54"/>
      </c>
      <c r="DQ14" s="4">
        <f t="shared" si="55"/>
      </c>
      <c r="DR14" s="4">
        <f t="shared" si="56"/>
      </c>
      <c r="DS14" s="4">
        <f t="shared" si="57"/>
      </c>
      <c r="DT14" s="4">
        <f t="shared" si="58"/>
      </c>
      <c r="DU14" s="4">
        <f t="shared" si="59"/>
      </c>
      <c r="DV14" s="4">
        <f t="shared" si="60"/>
      </c>
      <c r="DW14" s="4">
        <f t="shared" si="61"/>
      </c>
      <c r="DX14" s="4">
        <f t="shared" si="62"/>
      </c>
      <c r="DY14" s="4">
        <f t="shared" si="63"/>
      </c>
      <c r="DZ14" s="4">
        <f t="shared" si="64"/>
      </c>
      <c r="EA14" s="4">
        <f t="shared" si="65"/>
      </c>
      <c r="EB14" s="4">
        <f t="shared" si="66"/>
      </c>
      <c r="EC14" s="4">
        <f t="shared" si="67"/>
      </c>
      <c r="EE14" s="6">
        <f t="shared" si="75"/>
        <v>4</v>
      </c>
      <c r="EF14" s="7" t="e">
        <f t="shared" si="76"/>
        <v>#N/A</v>
      </c>
      <c r="EG14" s="7" t="e">
        <f t="shared" si="68"/>
        <v>#N/A</v>
      </c>
      <c r="EH14" s="7" t="e">
        <f t="shared" si="69"/>
        <v>#N/A</v>
      </c>
      <c r="EI14" s="7">
        <f t="shared" si="77"/>
        <v>6.666666666666667</v>
      </c>
      <c r="EJ14" s="7">
        <f t="shared" si="70"/>
        <v>3.333333333333333</v>
      </c>
      <c r="EK14" s="7">
        <f t="shared" si="71"/>
        <v>2.666666666666667</v>
      </c>
      <c r="EL14" s="6">
        <f t="shared" si="78"/>
        <v>4.33333</v>
      </c>
      <c r="EM14" s="6" t="e">
        <f t="shared" si="79"/>
        <v>#N/A</v>
      </c>
      <c r="EN14" s="6" t="e">
        <f t="shared" si="80"/>
        <v>#N/A</v>
      </c>
      <c r="EO14">
        <f ca="1">OFFSET(EO14,-1,0,1,1)+1</f>
        <v>3.5</v>
      </c>
    </row>
    <row r="15" spans="1:145" ht="12.75">
      <c r="A15" s="51">
        <v>60</v>
      </c>
      <c r="B15" s="44" t="s">
        <v>32</v>
      </c>
      <c r="C15" s="42">
        <v>30</v>
      </c>
      <c r="D15" s="43">
        <v>40</v>
      </c>
      <c r="E15" s="43"/>
      <c r="F15" s="43"/>
      <c r="G15" s="43"/>
      <c r="H15" s="43"/>
      <c r="I15" s="31"/>
      <c r="J15" s="31"/>
      <c r="K15" s="31"/>
      <c r="L15" s="31"/>
      <c r="M15" s="40">
        <v>4</v>
      </c>
      <c r="N15" s="41">
        <v>5</v>
      </c>
      <c r="O15" s="41">
        <v>7</v>
      </c>
      <c r="P15" s="15">
        <f t="shared" si="0"/>
        <v>5.333333333333333</v>
      </c>
      <c r="Q15" s="15">
        <f t="shared" si="72"/>
        <v>9.333333333333332</v>
      </c>
      <c r="R15" s="15">
        <f t="shared" si="1"/>
        <v>14.666666666666664</v>
      </c>
      <c r="S15" s="15">
        <f t="shared" si="73"/>
        <v>9.333333333333332</v>
      </c>
      <c r="T15" s="15">
        <f t="shared" si="2"/>
        <v>14.666666666666664</v>
      </c>
      <c r="U15" s="15">
        <f t="shared" si="74"/>
        <v>0</v>
      </c>
      <c r="W15" s="4">
        <f t="shared" si="3"/>
        <v>5.666666666666667</v>
      </c>
      <c r="X15" s="4">
        <f t="shared" si="4"/>
        <v>9.333333333333332</v>
      </c>
      <c r="Y15" s="4">
        <f t="shared" si="5"/>
        <v>0</v>
      </c>
      <c r="Z15" s="4">
        <f t="shared" si="6"/>
        <v>0</v>
      </c>
      <c r="AA15" s="4">
        <f t="shared" si="7"/>
        <v>0</v>
      </c>
      <c r="AB15" s="4">
        <f t="shared" si="8"/>
        <v>0</v>
      </c>
      <c r="AC15" s="4">
        <f t="shared" si="9"/>
        <v>0</v>
      </c>
      <c r="AD15" s="4">
        <f t="shared" si="10"/>
        <v>0</v>
      </c>
      <c r="AE15" s="4">
        <f t="shared" si="11"/>
        <v>0</v>
      </c>
      <c r="AF15" s="4">
        <f t="shared" si="12"/>
        <v>0</v>
      </c>
      <c r="AH15" s="30">
        <f ca="1" t="shared" si="13"/>
      </c>
      <c r="AI15" s="30">
        <f ca="1" t="shared" si="13"/>
      </c>
      <c r="AJ15" s="30">
        <f ca="1" t="shared" si="13"/>
      </c>
      <c r="AK15" s="30">
        <f ca="1" t="shared" si="13"/>
      </c>
      <c r="AL15" s="30">
        <f ca="1" t="shared" si="13"/>
      </c>
      <c r="AM15" s="30">
        <f ca="1" t="shared" si="13"/>
      </c>
      <c r="AN15" s="30">
        <f ca="1" t="shared" si="13"/>
      </c>
      <c r="AO15" s="30">
        <f ca="1" t="shared" si="13"/>
        <v>80</v>
      </c>
      <c r="AP15" s="30">
        <f ca="1" t="shared" si="13"/>
      </c>
      <c r="AQ15" s="30">
        <f ca="1" t="shared" si="13"/>
      </c>
      <c r="AR15" s="30">
        <f ca="1" t="shared" si="14"/>
      </c>
      <c r="AS15" s="30">
        <f ca="1" t="shared" si="14"/>
      </c>
      <c r="AT15" s="30">
        <f ca="1" t="shared" si="14"/>
      </c>
      <c r="AU15" s="30">
        <f ca="1" t="shared" si="14"/>
      </c>
      <c r="AV15" s="30">
        <f ca="1" t="shared" si="14"/>
      </c>
      <c r="AW15" s="30">
        <f ca="1" t="shared" si="14"/>
      </c>
      <c r="AX15" s="30">
        <f ca="1" t="shared" si="14"/>
      </c>
      <c r="AY15" s="30">
        <f ca="1" t="shared" si="14"/>
      </c>
      <c r="AZ15" s="30">
        <f ca="1" t="shared" si="14"/>
      </c>
      <c r="BA15" s="30">
        <f ca="1" t="shared" si="14"/>
      </c>
      <c r="BB15" s="30">
        <f ca="1" t="shared" si="15"/>
      </c>
      <c r="BC15" s="30">
        <f ca="1" t="shared" si="15"/>
      </c>
      <c r="BD15" s="30">
        <f ca="1" t="shared" si="15"/>
      </c>
      <c r="BE15" s="30">
        <f ca="1" t="shared" si="15"/>
      </c>
      <c r="BF15" s="30">
        <f ca="1" t="shared" si="15"/>
      </c>
      <c r="BG15" s="30">
        <f ca="1" t="shared" si="15"/>
      </c>
      <c r="BH15" s="30">
        <f ca="1" t="shared" si="15"/>
      </c>
      <c r="BI15" s="30">
        <f ca="1" t="shared" si="15"/>
      </c>
      <c r="BJ15" s="30">
        <f ca="1" t="shared" si="15"/>
      </c>
      <c r="BK15" s="30">
        <f ca="1" t="shared" si="15"/>
      </c>
      <c r="BL15" s="30">
        <f ca="1" t="shared" si="16"/>
      </c>
      <c r="BM15" s="30">
        <f ca="1" t="shared" si="16"/>
      </c>
      <c r="BN15" s="30">
        <f ca="1" t="shared" si="16"/>
      </c>
      <c r="BO15" s="30">
        <f ca="1" t="shared" si="16"/>
      </c>
      <c r="BP15" s="30">
        <f ca="1" t="shared" si="16"/>
      </c>
      <c r="BQ15" s="30">
        <f ca="1" t="shared" si="16"/>
      </c>
      <c r="BR15" s="30">
        <f ca="1" t="shared" si="16"/>
      </c>
      <c r="BS15" s="30">
        <f ca="1" t="shared" si="16"/>
      </c>
      <c r="BT15" s="30">
        <f ca="1" t="shared" si="16"/>
      </c>
      <c r="BU15" s="30">
        <f ca="1" t="shared" si="16"/>
      </c>
      <c r="BV15" s="30">
        <f ca="1" t="shared" si="17"/>
      </c>
      <c r="BW15" s="30">
        <f ca="1" t="shared" si="17"/>
      </c>
      <c r="BX15" s="30">
        <f ca="1" t="shared" si="17"/>
      </c>
      <c r="BY15" s="30">
        <f ca="1" t="shared" si="17"/>
      </c>
      <c r="BZ15" s="30">
        <f ca="1" t="shared" si="17"/>
      </c>
      <c r="CA15" s="30">
        <f ca="1" t="shared" si="17"/>
      </c>
      <c r="CB15" s="30">
        <f ca="1" t="shared" si="17"/>
      </c>
      <c r="CC15" s="30">
        <f ca="1" t="shared" si="17"/>
      </c>
      <c r="CD15" s="30">
        <f ca="1" t="shared" si="17"/>
      </c>
      <c r="CE15" s="30">
        <f ca="1" t="shared" si="17"/>
      </c>
      <c r="CF15" s="4">
        <f t="shared" si="18"/>
      </c>
      <c r="CG15" s="4">
        <f t="shared" si="19"/>
      </c>
      <c r="CH15" s="4">
        <f t="shared" si="20"/>
      </c>
      <c r="CI15" s="4">
        <f t="shared" si="21"/>
      </c>
      <c r="CJ15" s="4">
        <f t="shared" si="22"/>
      </c>
      <c r="CK15" s="4">
        <f t="shared" si="23"/>
      </c>
      <c r="CL15" s="4">
        <f t="shared" si="24"/>
      </c>
      <c r="CM15" s="4">
        <f t="shared" si="25"/>
        <v>14.666666666666664</v>
      </c>
      <c r="CN15" s="4">
        <f t="shared" si="26"/>
      </c>
      <c r="CO15" s="4">
        <f t="shared" si="27"/>
      </c>
      <c r="CP15" s="4">
        <f t="shared" si="28"/>
      </c>
      <c r="CQ15" s="4">
        <f t="shared" si="29"/>
      </c>
      <c r="CR15" s="4">
        <f t="shared" si="30"/>
      </c>
      <c r="CS15" s="4">
        <f t="shared" si="31"/>
      </c>
      <c r="CT15" s="4">
        <f t="shared" si="32"/>
      </c>
      <c r="CU15" s="4">
        <f t="shared" si="33"/>
      </c>
      <c r="CV15" s="4">
        <f t="shared" si="34"/>
      </c>
      <c r="CW15" s="4">
        <f t="shared" si="35"/>
      </c>
      <c r="CX15" s="4">
        <f t="shared" si="36"/>
      </c>
      <c r="CY15" s="4">
        <f t="shared" si="37"/>
      </c>
      <c r="CZ15" s="4">
        <f t="shared" si="38"/>
      </c>
      <c r="DA15" s="4">
        <f t="shared" si="39"/>
      </c>
      <c r="DB15" s="4">
        <f t="shared" si="40"/>
      </c>
      <c r="DC15" s="4">
        <f t="shared" si="41"/>
      </c>
      <c r="DD15" s="4">
        <f t="shared" si="42"/>
      </c>
      <c r="DE15" s="4">
        <f t="shared" si="43"/>
      </c>
      <c r="DF15" s="4">
        <f t="shared" si="44"/>
      </c>
      <c r="DG15" s="4">
        <f t="shared" si="45"/>
      </c>
      <c r="DH15" s="4">
        <f t="shared" si="46"/>
      </c>
      <c r="DI15" s="4">
        <f t="shared" si="47"/>
      </c>
      <c r="DJ15" s="4">
        <f t="shared" si="48"/>
      </c>
      <c r="DK15" s="4">
        <f t="shared" si="49"/>
      </c>
      <c r="DL15" s="4">
        <f t="shared" si="50"/>
      </c>
      <c r="DM15" s="4">
        <f t="shared" si="51"/>
      </c>
      <c r="DN15" s="4">
        <f t="shared" si="52"/>
      </c>
      <c r="DO15" s="4">
        <f t="shared" si="53"/>
      </c>
      <c r="DP15" s="4">
        <f t="shared" si="54"/>
      </c>
      <c r="DQ15" s="4">
        <f t="shared" si="55"/>
      </c>
      <c r="DR15" s="4">
        <f t="shared" si="56"/>
      </c>
      <c r="DS15" s="4">
        <f t="shared" si="57"/>
      </c>
      <c r="DT15" s="4">
        <f t="shared" si="58"/>
      </c>
      <c r="DU15" s="4">
        <f t="shared" si="59"/>
      </c>
      <c r="DV15" s="4">
        <f t="shared" si="60"/>
      </c>
      <c r="DW15" s="4">
        <f t="shared" si="61"/>
      </c>
      <c r="DX15" s="4">
        <f t="shared" si="62"/>
      </c>
      <c r="DY15" s="4">
        <f t="shared" si="63"/>
      </c>
      <c r="DZ15" s="4">
        <f t="shared" si="64"/>
      </c>
      <c r="EA15" s="4">
        <f t="shared" si="65"/>
      </c>
      <c r="EB15" s="4">
        <f t="shared" si="66"/>
      </c>
      <c r="EC15" s="4">
        <f t="shared" si="67"/>
      </c>
      <c r="EE15" s="6">
        <f t="shared" si="75"/>
        <v>9.333333333333332</v>
      </c>
      <c r="EF15" s="7">
        <f t="shared" si="76"/>
        <v>5.333333333333333</v>
      </c>
      <c r="EG15" s="7">
        <f t="shared" si="68"/>
        <v>1.666666666666667</v>
      </c>
      <c r="EH15" s="7">
        <f t="shared" si="69"/>
        <v>1.333333333333333</v>
      </c>
      <c r="EI15" s="7" t="e">
        <f t="shared" si="77"/>
        <v>#N/A</v>
      </c>
      <c r="EJ15" s="7" t="e">
        <f t="shared" si="70"/>
        <v>#N/A</v>
      </c>
      <c r="EK15" s="7" t="e">
        <f t="shared" si="71"/>
        <v>#N/A</v>
      </c>
      <c r="EL15" s="6">
        <f t="shared" si="78"/>
        <v>0</v>
      </c>
      <c r="EM15" s="6" t="e">
        <f t="shared" si="79"/>
        <v>#N/A</v>
      </c>
      <c r="EN15" s="6" t="e">
        <f t="shared" si="80"/>
        <v>#N/A</v>
      </c>
      <c r="EO15">
        <f ca="1" t="shared" si="81"/>
        <v>4.5</v>
      </c>
    </row>
    <row r="16" spans="1:145" ht="12.75">
      <c r="A16" s="51">
        <v>70</v>
      </c>
      <c r="B16" s="44" t="s">
        <v>33</v>
      </c>
      <c r="C16" s="42">
        <v>50</v>
      </c>
      <c r="D16" s="43"/>
      <c r="E16" s="43"/>
      <c r="F16" s="43"/>
      <c r="G16" s="43"/>
      <c r="H16" s="43"/>
      <c r="I16" s="31"/>
      <c r="J16" s="31"/>
      <c r="K16" s="31"/>
      <c r="L16" s="31"/>
      <c r="M16" s="40">
        <v>3</v>
      </c>
      <c r="N16" s="41">
        <v>4</v>
      </c>
      <c r="O16" s="41">
        <v>8</v>
      </c>
      <c r="P16" s="15">
        <f t="shared" si="0"/>
        <v>5</v>
      </c>
      <c r="Q16" s="15">
        <f t="shared" si="72"/>
        <v>10.666666666666668</v>
      </c>
      <c r="R16" s="15">
        <f t="shared" si="1"/>
        <v>15.666666666666668</v>
      </c>
      <c r="S16" s="15">
        <f t="shared" si="73"/>
        <v>14.999999999999996</v>
      </c>
      <c r="T16" s="15">
        <f t="shared" si="2"/>
        <v>19.999999999999996</v>
      </c>
      <c r="U16" s="15">
        <f t="shared" si="74"/>
        <v>4.33333</v>
      </c>
      <c r="W16" s="4">
        <f t="shared" si="3"/>
        <v>10.666666666666668</v>
      </c>
      <c r="X16" s="4">
        <f t="shared" si="4"/>
        <v>0</v>
      </c>
      <c r="Y16" s="4">
        <f t="shared" si="5"/>
        <v>0</v>
      </c>
      <c r="Z16" s="4">
        <f t="shared" si="6"/>
        <v>0</v>
      </c>
      <c r="AA16" s="4">
        <f t="shared" si="7"/>
        <v>0</v>
      </c>
      <c r="AB16" s="4">
        <f t="shared" si="8"/>
        <v>0</v>
      </c>
      <c r="AC16" s="4">
        <f t="shared" si="9"/>
        <v>0</v>
      </c>
      <c r="AD16" s="4">
        <f t="shared" si="10"/>
        <v>0</v>
      </c>
      <c r="AE16" s="4">
        <f t="shared" si="11"/>
        <v>0</v>
      </c>
      <c r="AF16" s="4">
        <f t="shared" si="12"/>
        <v>0</v>
      </c>
      <c r="AH16" s="30">
        <f ca="1" t="shared" si="13"/>
      </c>
      <c r="AI16" s="30">
        <f ca="1" t="shared" si="13"/>
      </c>
      <c r="AJ16" s="30">
        <f ca="1" t="shared" si="13"/>
      </c>
      <c r="AK16" s="30">
        <f ca="1" t="shared" si="13"/>
      </c>
      <c r="AL16" s="30">
        <f ca="1" t="shared" si="13"/>
      </c>
      <c r="AM16" s="30">
        <f ca="1" t="shared" si="13"/>
      </c>
      <c r="AN16" s="30">
        <f ca="1" t="shared" si="13"/>
      </c>
      <c r="AO16" s="30">
        <f ca="1" t="shared" si="13"/>
      </c>
      <c r="AP16" s="30">
        <f ca="1" t="shared" si="13"/>
        <v>90</v>
      </c>
      <c r="AQ16" s="30">
        <f ca="1" t="shared" si="13"/>
      </c>
      <c r="AR16" s="30">
        <f ca="1" t="shared" si="14"/>
      </c>
      <c r="AS16" s="30">
        <f ca="1" t="shared" si="14"/>
      </c>
      <c r="AT16" s="30">
        <f ca="1" t="shared" si="14"/>
      </c>
      <c r="AU16" s="30">
        <f ca="1" t="shared" si="14"/>
      </c>
      <c r="AV16" s="30">
        <f ca="1" t="shared" si="14"/>
      </c>
      <c r="AW16" s="30">
        <f ca="1" t="shared" si="14"/>
      </c>
      <c r="AX16" s="30">
        <f ca="1" t="shared" si="14"/>
      </c>
      <c r="AY16" s="30">
        <f ca="1" t="shared" si="14"/>
      </c>
      <c r="AZ16" s="30">
        <f ca="1" t="shared" si="14"/>
      </c>
      <c r="BA16" s="30">
        <f ca="1" t="shared" si="14"/>
      </c>
      <c r="BB16" s="30">
        <f ca="1" t="shared" si="15"/>
      </c>
      <c r="BC16" s="30">
        <f ca="1" t="shared" si="15"/>
      </c>
      <c r="BD16" s="30">
        <f ca="1" t="shared" si="15"/>
      </c>
      <c r="BE16" s="30">
        <f ca="1" t="shared" si="15"/>
      </c>
      <c r="BF16" s="30">
        <f ca="1" t="shared" si="15"/>
      </c>
      <c r="BG16" s="30">
        <f ca="1" t="shared" si="15"/>
      </c>
      <c r="BH16" s="30">
        <f ca="1" t="shared" si="15"/>
      </c>
      <c r="BI16" s="30">
        <f ca="1" t="shared" si="15"/>
      </c>
      <c r="BJ16" s="30">
        <f ca="1" t="shared" si="15"/>
      </c>
      <c r="BK16" s="30">
        <f ca="1" t="shared" si="15"/>
      </c>
      <c r="BL16" s="30">
        <f ca="1" t="shared" si="16"/>
      </c>
      <c r="BM16" s="30">
        <f ca="1" t="shared" si="16"/>
      </c>
      <c r="BN16" s="30">
        <f ca="1" t="shared" si="16"/>
      </c>
      <c r="BO16" s="30">
        <f ca="1" t="shared" si="16"/>
      </c>
      <c r="BP16" s="30">
        <f ca="1" t="shared" si="16"/>
      </c>
      <c r="BQ16" s="30">
        <f ca="1" t="shared" si="16"/>
      </c>
      <c r="BR16" s="30">
        <f ca="1" t="shared" si="16"/>
      </c>
      <c r="BS16" s="30">
        <f ca="1" t="shared" si="16"/>
      </c>
      <c r="BT16" s="30">
        <f ca="1" t="shared" si="16"/>
      </c>
      <c r="BU16" s="30">
        <f ca="1" t="shared" si="16"/>
      </c>
      <c r="BV16" s="30">
        <f ca="1" t="shared" si="17"/>
      </c>
      <c r="BW16" s="30">
        <f ca="1" t="shared" si="17"/>
      </c>
      <c r="BX16" s="30">
        <f ca="1" t="shared" si="17"/>
      </c>
      <c r="BY16" s="30">
        <f ca="1" t="shared" si="17"/>
      </c>
      <c r="BZ16" s="30">
        <f ca="1" t="shared" si="17"/>
      </c>
      <c r="CA16" s="30">
        <f ca="1" t="shared" si="17"/>
      </c>
      <c r="CB16" s="30">
        <f ca="1" t="shared" si="17"/>
      </c>
      <c r="CC16" s="30">
        <f ca="1" t="shared" si="17"/>
      </c>
      <c r="CD16" s="30">
        <f ca="1" t="shared" si="17"/>
      </c>
      <c r="CE16" s="30">
        <f ca="1" t="shared" si="17"/>
      </c>
      <c r="CF16" s="4">
        <f t="shared" si="18"/>
      </c>
      <c r="CG16" s="4">
        <f t="shared" si="19"/>
      </c>
      <c r="CH16" s="4">
        <f t="shared" si="20"/>
      </c>
      <c r="CI16" s="4">
        <f t="shared" si="21"/>
      </c>
      <c r="CJ16" s="4">
        <f t="shared" si="22"/>
      </c>
      <c r="CK16" s="4">
        <f t="shared" si="23"/>
      </c>
      <c r="CL16" s="4">
        <f t="shared" si="24"/>
      </c>
      <c r="CM16" s="4">
        <f t="shared" si="25"/>
      </c>
      <c r="CN16" s="4">
        <f t="shared" si="26"/>
        <v>19.999999999999996</v>
      </c>
      <c r="CO16" s="4">
        <f t="shared" si="27"/>
      </c>
      <c r="CP16" s="4">
        <f t="shared" si="28"/>
      </c>
      <c r="CQ16" s="4">
        <f t="shared" si="29"/>
      </c>
      <c r="CR16" s="4">
        <f t="shared" si="30"/>
      </c>
      <c r="CS16" s="4">
        <f t="shared" si="31"/>
      </c>
      <c r="CT16" s="4">
        <f t="shared" si="32"/>
      </c>
      <c r="CU16" s="4">
        <f t="shared" si="33"/>
      </c>
      <c r="CV16" s="4">
        <f t="shared" si="34"/>
      </c>
      <c r="CW16" s="4">
        <f t="shared" si="35"/>
      </c>
      <c r="CX16" s="4">
        <f t="shared" si="36"/>
      </c>
      <c r="CY16" s="4">
        <f t="shared" si="37"/>
      </c>
      <c r="CZ16" s="4">
        <f t="shared" si="38"/>
      </c>
      <c r="DA16" s="4">
        <f t="shared" si="39"/>
      </c>
      <c r="DB16" s="4">
        <f t="shared" si="40"/>
      </c>
      <c r="DC16" s="4">
        <f t="shared" si="41"/>
      </c>
      <c r="DD16" s="4">
        <f t="shared" si="42"/>
      </c>
      <c r="DE16" s="4">
        <f t="shared" si="43"/>
      </c>
      <c r="DF16" s="4">
        <f t="shared" si="44"/>
      </c>
      <c r="DG16" s="4">
        <f t="shared" si="45"/>
      </c>
      <c r="DH16" s="4">
        <f t="shared" si="46"/>
      </c>
      <c r="DI16" s="4">
        <f t="shared" si="47"/>
      </c>
      <c r="DJ16" s="4">
        <f t="shared" si="48"/>
      </c>
      <c r="DK16" s="4">
        <f t="shared" si="49"/>
      </c>
      <c r="DL16" s="4">
        <f t="shared" si="50"/>
      </c>
      <c r="DM16" s="4">
        <f t="shared" si="51"/>
      </c>
      <c r="DN16" s="4">
        <f t="shared" si="52"/>
      </c>
      <c r="DO16" s="4">
        <f t="shared" si="53"/>
      </c>
      <c r="DP16" s="4">
        <f t="shared" si="54"/>
      </c>
      <c r="DQ16" s="4">
        <f t="shared" si="55"/>
      </c>
      <c r="DR16" s="4">
        <f t="shared" si="56"/>
      </c>
      <c r="DS16" s="4">
        <f t="shared" si="57"/>
      </c>
      <c r="DT16" s="4">
        <f t="shared" si="58"/>
      </c>
      <c r="DU16" s="4">
        <f t="shared" si="59"/>
      </c>
      <c r="DV16" s="4">
        <f t="shared" si="60"/>
      </c>
      <c r="DW16" s="4">
        <f t="shared" si="61"/>
      </c>
      <c r="DX16" s="4">
        <f t="shared" si="62"/>
      </c>
      <c r="DY16" s="4">
        <f t="shared" si="63"/>
      </c>
      <c r="DZ16" s="4">
        <f t="shared" si="64"/>
      </c>
      <c r="EA16" s="4">
        <f t="shared" si="65"/>
      </c>
      <c r="EB16" s="4">
        <f t="shared" si="66"/>
      </c>
      <c r="EC16" s="4">
        <f t="shared" si="67"/>
      </c>
      <c r="EE16" s="6">
        <f t="shared" si="75"/>
        <v>10.666666666666668</v>
      </c>
      <c r="EF16" s="7" t="e">
        <f t="shared" si="76"/>
        <v>#N/A</v>
      </c>
      <c r="EG16" s="7" t="e">
        <f t="shared" si="68"/>
        <v>#N/A</v>
      </c>
      <c r="EH16" s="7" t="e">
        <f t="shared" si="69"/>
        <v>#N/A</v>
      </c>
      <c r="EI16" s="7">
        <f t="shared" si="77"/>
        <v>5</v>
      </c>
      <c r="EJ16" s="7">
        <f t="shared" si="70"/>
        <v>3</v>
      </c>
      <c r="EK16" s="7">
        <f t="shared" si="71"/>
        <v>2</v>
      </c>
      <c r="EL16" s="6">
        <f t="shared" si="78"/>
        <v>4.33333</v>
      </c>
      <c r="EM16" s="6" t="e">
        <f t="shared" si="79"/>
        <v>#N/A</v>
      </c>
      <c r="EN16" s="6" t="e">
        <f t="shared" si="80"/>
        <v>#N/A</v>
      </c>
      <c r="EO16">
        <f ca="1" t="shared" si="81"/>
        <v>5.5</v>
      </c>
    </row>
    <row r="17" spans="1:145" ht="12.75">
      <c r="A17" s="51">
        <v>80</v>
      </c>
      <c r="B17" s="44" t="s">
        <v>34</v>
      </c>
      <c r="C17" s="42">
        <v>60</v>
      </c>
      <c r="D17" s="43"/>
      <c r="E17" s="43"/>
      <c r="F17" s="43"/>
      <c r="G17" s="43"/>
      <c r="H17" s="43"/>
      <c r="I17" s="31"/>
      <c r="J17" s="31"/>
      <c r="K17" s="31"/>
      <c r="L17" s="31"/>
      <c r="M17" s="40">
        <v>3</v>
      </c>
      <c r="N17" s="41">
        <v>5</v>
      </c>
      <c r="O17" s="41">
        <v>8</v>
      </c>
      <c r="P17" s="15">
        <f t="shared" si="0"/>
        <v>5.333333333333333</v>
      </c>
      <c r="Q17" s="15">
        <f t="shared" si="72"/>
        <v>14.666666666666664</v>
      </c>
      <c r="R17" s="15">
        <f t="shared" si="1"/>
        <v>19.999999999999996</v>
      </c>
      <c r="S17" s="15">
        <f t="shared" si="73"/>
        <v>14.666666666666664</v>
      </c>
      <c r="T17" s="15">
        <f t="shared" si="2"/>
        <v>19.999999999999996</v>
      </c>
      <c r="U17" s="15">
        <f t="shared" si="74"/>
        <v>0</v>
      </c>
      <c r="W17" s="4">
        <f t="shared" si="3"/>
        <v>14.666666666666664</v>
      </c>
      <c r="X17" s="4">
        <f t="shared" si="4"/>
        <v>0</v>
      </c>
      <c r="Y17" s="4">
        <f t="shared" si="5"/>
        <v>0</v>
      </c>
      <c r="Z17" s="4">
        <f t="shared" si="6"/>
        <v>0</v>
      </c>
      <c r="AA17" s="4">
        <f t="shared" si="7"/>
        <v>0</v>
      </c>
      <c r="AB17" s="4">
        <f t="shared" si="8"/>
        <v>0</v>
      </c>
      <c r="AC17" s="4">
        <f t="shared" si="9"/>
        <v>0</v>
      </c>
      <c r="AD17" s="4">
        <f t="shared" si="10"/>
        <v>0</v>
      </c>
      <c r="AE17" s="4">
        <f t="shared" si="11"/>
        <v>0</v>
      </c>
      <c r="AF17" s="4">
        <f t="shared" si="12"/>
        <v>0</v>
      </c>
      <c r="AH17" s="30">
        <f ca="1" t="shared" si="13"/>
      </c>
      <c r="AI17" s="30">
        <f ca="1" t="shared" si="13"/>
      </c>
      <c r="AJ17" s="30">
        <f ca="1" t="shared" si="13"/>
      </c>
      <c r="AK17" s="30">
        <f ca="1" t="shared" si="13"/>
      </c>
      <c r="AL17" s="30">
        <f ca="1" t="shared" si="13"/>
      </c>
      <c r="AM17" s="30">
        <f ca="1" t="shared" si="13"/>
      </c>
      <c r="AN17" s="30">
        <f ca="1" t="shared" si="13"/>
      </c>
      <c r="AO17" s="30">
        <f ca="1" t="shared" si="13"/>
      </c>
      <c r="AP17" s="30">
        <f ca="1" t="shared" si="13"/>
        <v>90</v>
      </c>
      <c r="AQ17" s="30">
        <f ca="1" t="shared" si="13"/>
      </c>
      <c r="AR17" s="30">
        <f ca="1" t="shared" si="14"/>
      </c>
      <c r="AS17" s="30">
        <f ca="1" t="shared" si="14"/>
      </c>
      <c r="AT17" s="30">
        <f ca="1" t="shared" si="14"/>
      </c>
      <c r="AU17" s="30">
        <f ca="1" t="shared" si="14"/>
      </c>
      <c r="AV17" s="30">
        <f ca="1" t="shared" si="14"/>
      </c>
      <c r="AW17" s="30">
        <f ca="1" t="shared" si="14"/>
      </c>
      <c r="AX17" s="30">
        <f ca="1" t="shared" si="14"/>
      </c>
      <c r="AY17" s="30">
        <f ca="1" t="shared" si="14"/>
      </c>
      <c r="AZ17" s="30">
        <f ca="1" t="shared" si="14"/>
      </c>
      <c r="BA17" s="30">
        <f ca="1" t="shared" si="14"/>
      </c>
      <c r="BB17" s="30">
        <f ca="1" t="shared" si="15"/>
      </c>
      <c r="BC17" s="30">
        <f ca="1" t="shared" si="15"/>
      </c>
      <c r="BD17" s="30">
        <f ca="1" t="shared" si="15"/>
      </c>
      <c r="BE17" s="30">
        <f ca="1" t="shared" si="15"/>
      </c>
      <c r="BF17" s="30">
        <f ca="1" t="shared" si="15"/>
      </c>
      <c r="BG17" s="30">
        <f ca="1" t="shared" si="15"/>
      </c>
      <c r="BH17" s="30">
        <f ca="1" t="shared" si="15"/>
      </c>
      <c r="BI17" s="30">
        <f ca="1" t="shared" si="15"/>
      </c>
      <c r="BJ17" s="30">
        <f ca="1" t="shared" si="15"/>
      </c>
      <c r="BK17" s="30">
        <f ca="1" t="shared" si="15"/>
      </c>
      <c r="BL17" s="30">
        <f ca="1" t="shared" si="16"/>
      </c>
      <c r="BM17" s="30">
        <f ca="1" t="shared" si="16"/>
      </c>
      <c r="BN17" s="30">
        <f ca="1" t="shared" si="16"/>
      </c>
      <c r="BO17" s="30">
        <f ca="1" t="shared" si="16"/>
      </c>
      <c r="BP17" s="30">
        <f ca="1" t="shared" si="16"/>
      </c>
      <c r="BQ17" s="30">
        <f ca="1" t="shared" si="16"/>
      </c>
      <c r="BR17" s="30">
        <f ca="1" t="shared" si="16"/>
      </c>
      <c r="BS17" s="30">
        <f ca="1" t="shared" si="16"/>
      </c>
      <c r="BT17" s="30">
        <f ca="1" t="shared" si="16"/>
      </c>
      <c r="BU17" s="30">
        <f ca="1" t="shared" si="16"/>
      </c>
      <c r="BV17" s="30">
        <f ca="1" t="shared" si="17"/>
      </c>
      <c r="BW17" s="30">
        <f ca="1" t="shared" si="17"/>
      </c>
      <c r="BX17" s="30">
        <f ca="1" t="shared" si="17"/>
      </c>
      <c r="BY17" s="30">
        <f ca="1" t="shared" si="17"/>
      </c>
      <c r="BZ17" s="30">
        <f ca="1" t="shared" si="17"/>
      </c>
      <c r="CA17" s="30">
        <f ca="1" t="shared" si="17"/>
      </c>
      <c r="CB17" s="30">
        <f ca="1" t="shared" si="17"/>
      </c>
      <c r="CC17" s="30">
        <f ca="1" t="shared" si="17"/>
      </c>
      <c r="CD17" s="30">
        <f ca="1" t="shared" si="17"/>
      </c>
      <c r="CE17" s="30">
        <f ca="1" t="shared" si="17"/>
      </c>
      <c r="CF17" s="4">
        <f t="shared" si="18"/>
      </c>
      <c r="CG17" s="4">
        <f t="shared" si="19"/>
      </c>
      <c r="CH17" s="4">
        <f t="shared" si="20"/>
      </c>
      <c r="CI17" s="4">
        <f t="shared" si="21"/>
      </c>
      <c r="CJ17" s="4">
        <f t="shared" si="22"/>
      </c>
      <c r="CK17" s="4">
        <f t="shared" si="23"/>
      </c>
      <c r="CL17" s="4">
        <f t="shared" si="24"/>
      </c>
      <c r="CM17" s="4">
        <f t="shared" si="25"/>
      </c>
      <c r="CN17" s="4">
        <f t="shared" si="26"/>
        <v>19.999999999999996</v>
      </c>
      <c r="CO17" s="4">
        <f t="shared" si="27"/>
      </c>
      <c r="CP17" s="4">
        <f t="shared" si="28"/>
      </c>
      <c r="CQ17" s="4">
        <f t="shared" si="29"/>
      </c>
      <c r="CR17" s="4">
        <f t="shared" si="30"/>
      </c>
      <c r="CS17" s="4">
        <f t="shared" si="31"/>
      </c>
      <c r="CT17" s="4">
        <f t="shared" si="32"/>
      </c>
      <c r="CU17" s="4">
        <f t="shared" si="33"/>
      </c>
      <c r="CV17" s="4">
        <f t="shared" si="34"/>
      </c>
      <c r="CW17" s="4">
        <f t="shared" si="35"/>
      </c>
      <c r="CX17" s="4">
        <f t="shared" si="36"/>
      </c>
      <c r="CY17" s="4">
        <f t="shared" si="37"/>
      </c>
      <c r="CZ17" s="4">
        <f t="shared" si="38"/>
      </c>
      <c r="DA17" s="4">
        <f t="shared" si="39"/>
      </c>
      <c r="DB17" s="4">
        <f t="shared" si="40"/>
      </c>
      <c r="DC17" s="4">
        <f t="shared" si="41"/>
      </c>
      <c r="DD17" s="4">
        <f t="shared" si="42"/>
      </c>
      <c r="DE17" s="4">
        <f t="shared" si="43"/>
      </c>
      <c r="DF17" s="4">
        <f t="shared" si="44"/>
      </c>
      <c r="DG17" s="4">
        <f t="shared" si="45"/>
      </c>
      <c r="DH17" s="4">
        <f t="shared" si="46"/>
      </c>
      <c r="DI17" s="4">
        <f t="shared" si="47"/>
      </c>
      <c r="DJ17" s="4">
        <f t="shared" si="48"/>
      </c>
      <c r="DK17" s="4">
        <f t="shared" si="49"/>
      </c>
      <c r="DL17" s="4">
        <f t="shared" si="50"/>
      </c>
      <c r="DM17" s="4">
        <f t="shared" si="51"/>
      </c>
      <c r="DN17" s="4">
        <f t="shared" si="52"/>
      </c>
      <c r="DO17" s="4">
        <f t="shared" si="53"/>
      </c>
      <c r="DP17" s="4">
        <f t="shared" si="54"/>
      </c>
      <c r="DQ17" s="4">
        <f t="shared" si="55"/>
      </c>
      <c r="DR17" s="4">
        <f t="shared" si="56"/>
      </c>
      <c r="DS17" s="4">
        <f t="shared" si="57"/>
      </c>
      <c r="DT17" s="4">
        <f t="shared" si="58"/>
      </c>
      <c r="DU17" s="4">
        <f t="shared" si="59"/>
      </c>
      <c r="DV17" s="4">
        <f t="shared" si="60"/>
      </c>
      <c r="DW17" s="4">
        <f t="shared" si="61"/>
      </c>
      <c r="DX17" s="4">
        <f t="shared" si="62"/>
      </c>
      <c r="DY17" s="4">
        <f t="shared" si="63"/>
      </c>
      <c r="DZ17" s="4">
        <f t="shared" si="64"/>
      </c>
      <c r="EA17" s="4">
        <f t="shared" si="65"/>
      </c>
      <c r="EB17" s="4">
        <f t="shared" si="66"/>
      </c>
      <c r="EC17" s="4">
        <f t="shared" si="67"/>
      </c>
      <c r="EE17" s="6">
        <f t="shared" si="75"/>
        <v>14.666666666666664</v>
      </c>
      <c r="EF17" s="7">
        <f t="shared" si="76"/>
        <v>5.333333333333333</v>
      </c>
      <c r="EG17" s="7">
        <f t="shared" si="68"/>
        <v>2.666666666666667</v>
      </c>
      <c r="EH17" s="7">
        <f t="shared" si="69"/>
        <v>2.333333333333333</v>
      </c>
      <c r="EI17" s="7" t="e">
        <f t="shared" si="77"/>
        <v>#N/A</v>
      </c>
      <c r="EJ17" s="7" t="e">
        <f t="shared" si="70"/>
        <v>#N/A</v>
      </c>
      <c r="EK17" s="7" t="e">
        <f t="shared" si="71"/>
        <v>#N/A</v>
      </c>
      <c r="EL17" s="6">
        <f t="shared" si="78"/>
        <v>0</v>
      </c>
      <c r="EM17" s="6" t="e">
        <f t="shared" si="79"/>
        <v>#N/A</v>
      </c>
      <c r="EN17" s="6" t="e">
        <f t="shared" si="80"/>
        <v>#N/A</v>
      </c>
      <c r="EO17">
        <f ca="1" t="shared" si="81"/>
        <v>6.5</v>
      </c>
    </row>
    <row r="18" spans="1:145" ht="12.75">
      <c r="A18" s="51">
        <v>90</v>
      </c>
      <c r="B18" s="16" t="s">
        <v>3</v>
      </c>
      <c r="C18" s="42">
        <v>70</v>
      </c>
      <c r="D18" s="43">
        <v>80</v>
      </c>
      <c r="E18" s="43"/>
      <c r="F18" s="43"/>
      <c r="G18" s="43"/>
      <c r="H18" s="43"/>
      <c r="I18" s="30"/>
      <c r="J18" s="30"/>
      <c r="K18" s="30"/>
      <c r="L18" s="30"/>
      <c r="M18" s="18"/>
      <c r="N18" s="4"/>
      <c r="O18" s="4"/>
      <c r="P18" s="15">
        <f t="shared" si="0"/>
        <v>0</v>
      </c>
      <c r="Q18" s="15">
        <f t="shared" si="72"/>
        <v>19.999999999999996</v>
      </c>
      <c r="R18" s="15">
        <f t="shared" si="1"/>
        <v>19.999999999999996</v>
      </c>
      <c r="S18" s="15">
        <f t="shared" si="73"/>
        <v>19.999999999999996</v>
      </c>
      <c r="T18" s="17">
        <f>R18</f>
        <v>19.999999999999996</v>
      </c>
      <c r="U18" s="15">
        <f t="shared" si="74"/>
        <v>0</v>
      </c>
      <c r="W18" s="4">
        <f t="shared" si="3"/>
        <v>15.666666666666668</v>
      </c>
      <c r="X18" s="4">
        <f t="shared" si="4"/>
        <v>19.999999999999996</v>
      </c>
      <c r="Y18" s="4">
        <f t="shared" si="5"/>
        <v>0</v>
      </c>
      <c r="Z18" s="4">
        <f t="shared" si="6"/>
        <v>0</v>
      </c>
      <c r="AA18" s="4">
        <f t="shared" si="7"/>
        <v>0</v>
      </c>
      <c r="AB18" s="4">
        <f t="shared" si="8"/>
        <v>0</v>
      </c>
      <c r="AC18" s="4">
        <f t="shared" si="9"/>
        <v>0</v>
      </c>
      <c r="AD18" s="4">
        <f t="shared" si="10"/>
        <v>0</v>
      </c>
      <c r="AE18" s="4">
        <f t="shared" si="11"/>
        <v>0</v>
      </c>
      <c r="AF18" s="4">
        <f t="shared" si="12"/>
        <v>0</v>
      </c>
      <c r="AH18" s="30">
        <f ca="1" t="shared" si="13"/>
      </c>
      <c r="AI18" s="30">
        <f ca="1" t="shared" si="13"/>
      </c>
      <c r="AJ18" s="30">
        <f ca="1" t="shared" si="13"/>
      </c>
      <c r="AK18" s="30">
        <f ca="1" t="shared" si="13"/>
      </c>
      <c r="AL18" s="30">
        <f ca="1" t="shared" si="13"/>
      </c>
      <c r="AM18" s="30">
        <f ca="1" t="shared" si="13"/>
      </c>
      <c r="AN18" s="30">
        <f ca="1" t="shared" si="13"/>
      </c>
      <c r="AO18" s="30">
        <f ca="1" t="shared" si="13"/>
      </c>
      <c r="AP18" s="30">
        <f ca="1" t="shared" si="13"/>
      </c>
      <c r="AQ18" s="30">
        <f ca="1" t="shared" si="13"/>
      </c>
      <c r="AR18" s="30">
        <f ca="1" t="shared" si="14"/>
      </c>
      <c r="AS18" s="30">
        <f ca="1" t="shared" si="14"/>
      </c>
      <c r="AT18" s="30">
        <f ca="1" t="shared" si="14"/>
      </c>
      <c r="AU18" s="30">
        <f ca="1" t="shared" si="14"/>
      </c>
      <c r="AV18" s="30">
        <f ca="1" t="shared" si="14"/>
      </c>
      <c r="AW18" s="30">
        <f ca="1" t="shared" si="14"/>
      </c>
      <c r="AX18" s="30">
        <f ca="1" t="shared" si="14"/>
      </c>
      <c r="AY18" s="30">
        <f ca="1" t="shared" si="14"/>
      </c>
      <c r="AZ18" s="30">
        <f ca="1" t="shared" si="14"/>
      </c>
      <c r="BA18" s="30">
        <f ca="1" t="shared" si="14"/>
      </c>
      <c r="BB18" s="30">
        <f ca="1" t="shared" si="15"/>
      </c>
      <c r="BC18" s="30">
        <f ca="1" t="shared" si="15"/>
      </c>
      <c r="BD18" s="30">
        <f ca="1" t="shared" si="15"/>
      </c>
      <c r="BE18" s="30">
        <f ca="1" t="shared" si="15"/>
      </c>
      <c r="BF18" s="30">
        <f ca="1" t="shared" si="15"/>
      </c>
      <c r="BG18" s="30">
        <f ca="1" t="shared" si="15"/>
      </c>
      <c r="BH18" s="30">
        <f ca="1" t="shared" si="15"/>
      </c>
      <c r="BI18" s="30">
        <f ca="1" t="shared" si="15"/>
      </c>
      <c r="BJ18" s="30">
        <f ca="1" t="shared" si="15"/>
      </c>
      <c r="BK18" s="30">
        <f ca="1" t="shared" si="15"/>
      </c>
      <c r="BL18" s="30">
        <f ca="1" t="shared" si="16"/>
      </c>
      <c r="BM18" s="30">
        <f ca="1" t="shared" si="16"/>
      </c>
      <c r="BN18" s="30">
        <f ca="1" t="shared" si="16"/>
      </c>
      <c r="BO18" s="30">
        <f ca="1" t="shared" si="16"/>
      </c>
      <c r="BP18" s="30">
        <f ca="1" t="shared" si="16"/>
      </c>
      <c r="BQ18" s="30">
        <f ca="1" t="shared" si="16"/>
      </c>
      <c r="BR18" s="30">
        <f ca="1" t="shared" si="16"/>
      </c>
      <c r="BS18" s="30">
        <f ca="1" t="shared" si="16"/>
      </c>
      <c r="BT18" s="30">
        <f ca="1" t="shared" si="16"/>
      </c>
      <c r="BU18" s="30">
        <f ca="1" t="shared" si="16"/>
      </c>
      <c r="BV18" s="30">
        <f ca="1" t="shared" si="17"/>
      </c>
      <c r="BW18" s="30">
        <f ca="1" t="shared" si="17"/>
      </c>
      <c r="BX18" s="30">
        <f ca="1" t="shared" si="17"/>
      </c>
      <c r="BY18" s="30">
        <f ca="1" t="shared" si="17"/>
      </c>
      <c r="BZ18" s="30">
        <f ca="1" t="shared" si="17"/>
      </c>
      <c r="CA18" s="30">
        <f ca="1" t="shared" si="17"/>
      </c>
      <c r="CB18" s="30">
        <f ca="1" t="shared" si="17"/>
      </c>
      <c r="CC18" s="30">
        <f ca="1" t="shared" si="17"/>
      </c>
      <c r="CD18" s="30">
        <f ca="1" t="shared" si="17"/>
      </c>
      <c r="CE18" s="30">
        <f ca="1" t="shared" si="17"/>
      </c>
      <c r="CF18" s="4">
        <f t="shared" si="18"/>
      </c>
      <c r="CG18" s="4">
        <f t="shared" si="19"/>
      </c>
      <c r="CH18" s="4">
        <f t="shared" si="20"/>
      </c>
      <c r="CI18" s="4">
        <f t="shared" si="21"/>
      </c>
      <c r="CJ18" s="4">
        <f t="shared" si="22"/>
      </c>
      <c r="CK18" s="4">
        <f t="shared" si="23"/>
      </c>
      <c r="CL18" s="4">
        <f t="shared" si="24"/>
      </c>
      <c r="CM18" s="4">
        <f t="shared" si="25"/>
      </c>
      <c r="CN18" s="4">
        <f t="shared" si="26"/>
      </c>
      <c r="CO18" s="4">
        <f t="shared" si="27"/>
      </c>
      <c r="CP18" s="4">
        <f t="shared" si="28"/>
      </c>
      <c r="CQ18" s="4">
        <f t="shared" si="29"/>
      </c>
      <c r="CR18" s="4">
        <f t="shared" si="30"/>
      </c>
      <c r="CS18" s="4">
        <f t="shared" si="31"/>
      </c>
      <c r="CT18" s="4">
        <f t="shared" si="32"/>
      </c>
      <c r="CU18" s="4">
        <f t="shared" si="33"/>
      </c>
      <c r="CV18" s="4">
        <f t="shared" si="34"/>
      </c>
      <c r="CW18" s="4">
        <f t="shared" si="35"/>
      </c>
      <c r="CX18" s="4">
        <f t="shared" si="36"/>
      </c>
      <c r="CY18" s="4">
        <f t="shared" si="37"/>
      </c>
      <c r="CZ18" s="4">
        <f t="shared" si="38"/>
      </c>
      <c r="DA18" s="4">
        <f t="shared" si="39"/>
      </c>
      <c r="DB18" s="4">
        <f t="shared" si="40"/>
      </c>
      <c r="DC18" s="4">
        <f t="shared" si="41"/>
      </c>
      <c r="DD18" s="4">
        <f t="shared" si="42"/>
      </c>
      <c r="DE18" s="4">
        <f t="shared" si="43"/>
      </c>
      <c r="DF18" s="4">
        <f t="shared" si="44"/>
      </c>
      <c r="DG18" s="4">
        <f t="shared" si="45"/>
      </c>
      <c r="DH18" s="4">
        <f t="shared" si="46"/>
      </c>
      <c r="DI18" s="4">
        <f t="shared" si="47"/>
      </c>
      <c r="DJ18" s="4">
        <f t="shared" si="48"/>
      </c>
      <c r="DK18" s="4">
        <f t="shared" si="49"/>
      </c>
      <c r="DL18" s="4">
        <f t="shared" si="50"/>
      </c>
      <c r="DM18" s="4">
        <f t="shared" si="51"/>
      </c>
      <c r="DN18" s="4">
        <f t="shared" si="52"/>
      </c>
      <c r="DO18" s="4">
        <f t="shared" si="53"/>
      </c>
      <c r="DP18" s="4">
        <f t="shared" si="54"/>
      </c>
      <c r="DQ18" s="4">
        <f t="shared" si="55"/>
      </c>
      <c r="DR18" s="4">
        <f t="shared" si="56"/>
      </c>
      <c r="DS18" s="4">
        <f t="shared" si="57"/>
      </c>
      <c r="DT18" s="4">
        <f t="shared" si="58"/>
      </c>
      <c r="DU18" s="4">
        <f t="shared" si="59"/>
      </c>
      <c r="DV18" s="4">
        <f t="shared" si="60"/>
      </c>
      <c r="DW18" s="4">
        <f t="shared" si="61"/>
      </c>
      <c r="DX18" s="4">
        <f t="shared" si="62"/>
      </c>
      <c r="DY18" s="4">
        <f t="shared" si="63"/>
      </c>
      <c r="DZ18" s="4">
        <f t="shared" si="64"/>
      </c>
      <c r="EA18" s="4">
        <f t="shared" si="65"/>
      </c>
      <c r="EB18" s="4">
        <f t="shared" si="66"/>
      </c>
      <c r="EC18" s="4">
        <f t="shared" si="67"/>
      </c>
      <c r="EE18" s="6" t="e">
        <f t="shared" si="75"/>
        <v>#N/A</v>
      </c>
      <c r="EF18" s="7" t="e">
        <f t="shared" si="76"/>
        <v>#N/A</v>
      </c>
      <c r="EG18" s="7" t="e">
        <f t="shared" si="68"/>
        <v>#N/A</v>
      </c>
      <c r="EH18" s="7" t="e">
        <f t="shared" si="69"/>
        <v>#N/A</v>
      </c>
      <c r="EI18" s="7" t="e">
        <f t="shared" si="77"/>
        <v>#N/A</v>
      </c>
      <c r="EJ18" s="7" t="e">
        <f t="shared" si="70"/>
        <v>#N/A</v>
      </c>
      <c r="EK18" s="7" t="e">
        <f t="shared" si="71"/>
        <v>#N/A</v>
      </c>
      <c r="EL18" s="6" t="e">
        <f t="shared" si="78"/>
        <v>#N/A</v>
      </c>
      <c r="EM18" s="6">
        <f t="shared" si="79"/>
        <v>3.999999999999999</v>
      </c>
      <c r="EN18" s="6">
        <f t="shared" si="80"/>
        <v>19.999999999999996</v>
      </c>
      <c r="EO18">
        <f ca="1" t="shared" si="81"/>
        <v>7.5</v>
      </c>
    </row>
    <row r="19" spans="1:142" ht="12.75">
      <c r="A19" s="54" t="s">
        <v>74</v>
      </c>
      <c r="M19"/>
      <c r="EL19" s="6"/>
    </row>
    <row r="21" ht="12.75"/>
    <row r="22" ht="12.75"/>
    <row r="23" ht="12.75"/>
    <row r="24" ht="12.75"/>
    <row r="25" ht="12.75"/>
    <row r="26" ht="12.75"/>
    <row r="27" ht="12.75"/>
    <row r="28" ht="12.75"/>
  </sheetData>
  <sheetProtection/>
  <mergeCells count="2">
    <mergeCell ref="C9:H9"/>
    <mergeCell ref="M7:O7"/>
  </mergeCells>
  <conditionalFormatting sqref="B10:B18">
    <cfRule type="expression" priority="1" dxfId="1" stopIfTrue="1">
      <formula>U10=0</formula>
    </cfRule>
    <cfRule type="expression" priority="2" dxfId="0" stopIfTrue="1">
      <formula>U10=0</formula>
    </cfRule>
  </conditionalFormatting>
  <dataValidations count="1">
    <dataValidation type="list" allowBlank="1" showInputMessage="1" showErrorMessage="1" sqref="O8">
      <formula1>"Beta, Triangular"</formula1>
    </dataValidation>
  </dataValidations>
  <hyperlinks>
    <hyperlink ref="A2" r:id="rId1" display="HELP"/>
  </hyperlinks>
  <printOptions/>
  <pageMargins left="0.5" right="0.5" top="0.25" bottom="0.25" header="0.5" footer="0.25"/>
  <pageSetup fitToHeight="1" fitToWidth="1" horizontalDpi="600" verticalDpi="600" orientation="landscape" r:id="rId5"/>
  <drawing r:id="rId4"/>
  <legacyDrawing r:id="rId3"/>
</worksheet>
</file>

<file path=xl/worksheets/sheet2.xml><?xml version="1.0" encoding="utf-8"?>
<worksheet xmlns="http://schemas.openxmlformats.org/spreadsheetml/2006/main" xmlns:r="http://schemas.openxmlformats.org/officeDocument/2006/relationships">
  <dimension ref="A1:B15"/>
  <sheetViews>
    <sheetView showGridLines="0" zoomScalePageLayoutView="0" workbookViewId="0" topLeftCell="A1">
      <selection activeCell="A1" sqref="A1"/>
    </sheetView>
  </sheetViews>
  <sheetFormatPr defaultColWidth="9.140625" defaultRowHeight="12.75"/>
  <cols>
    <col min="1" max="1" width="12.00390625" style="0" customWidth="1"/>
    <col min="2" max="2" width="22.00390625" style="0" customWidth="1"/>
  </cols>
  <sheetData>
    <row r="1" ht="15.75">
      <c r="A1" s="10" t="s">
        <v>20</v>
      </c>
    </row>
    <row r="2" ht="12.75">
      <c r="A2" s="11" t="s">
        <v>72</v>
      </c>
    </row>
    <row r="3" ht="12.75">
      <c r="A3" s="11"/>
    </row>
    <row r="4" ht="12.75">
      <c r="A4" s="11"/>
    </row>
    <row r="5" ht="12.75">
      <c r="A5" s="11"/>
    </row>
    <row r="10" spans="1:2" ht="12.75">
      <c r="A10" s="12" t="s">
        <v>21</v>
      </c>
      <c r="B10" s="12" t="s">
        <v>22</v>
      </c>
    </row>
    <row r="11" spans="1:2" ht="12.75">
      <c r="A11" s="5">
        <v>39814</v>
      </c>
      <c r="B11" t="s">
        <v>23</v>
      </c>
    </row>
    <row r="12" ht="12.75">
      <c r="A12" s="5">
        <v>40544</v>
      </c>
    </row>
    <row r="13" spans="1:2" ht="12.75">
      <c r="A13" s="5">
        <v>40172</v>
      </c>
      <c r="B13" t="s">
        <v>24</v>
      </c>
    </row>
    <row r="14" ht="12.75">
      <c r="A14" s="5">
        <v>40537</v>
      </c>
    </row>
    <row r="15" ht="12.75">
      <c r="A15" s="5"/>
    </row>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C32"/>
  <sheetViews>
    <sheetView showGridLines="0" zoomScalePageLayoutView="0" workbookViewId="0" topLeftCell="A1">
      <selection activeCell="A1" sqref="A1"/>
    </sheetView>
  </sheetViews>
  <sheetFormatPr defaultColWidth="9.140625" defaultRowHeight="12.75"/>
  <cols>
    <col min="1" max="1" width="103.140625" style="0" customWidth="1"/>
  </cols>
  <sheetData>
    <row r="1" ht="16.5" thickBot="1">
      <c r="A1" s="35" t="s">
        <v>44</v>
      </c>
    </row>
    <row r="2" ht="12.75">
      <c r="A2" t="s">
        <v>71</v>
      </c>
    </row>
    <row r="3" ht="12.75">
      <c r="A3" s="3" t="s">
        <v>73</v>
      </c>
    </row>
    <row r="4" ht="15">
      <c r="A4" t="s">
        <v>45</v>
      </c>
    </row>
    <row r="6" ht="12.75">
      <c r="A6" s="28" t="s">
        <v>46</v>
      </c>
    </row>
    <row r="7" spans="1:3" ht="12.75">
      <c r="A7" s="36" t="s">
        <v>65</v>
      </c>
      <c r="C7" s="13"/>
    </row>
    <row r="8" ht="12.75">
      <c r="A8" s="37" t="s">
        <v>67</v>
      </c>
    </row>
    <row r="9" ht="12.75">
      <c r="A9" s="53" t="s">
        <v>68</v>
      </c>
    </row>
    <row r="10" ht="12.75">
      <c r="A10" s="38"/>
    </row>
    <row r="11" ht="12.75">
      <c r="A11" s="37" t="s">
        <v>66</v>
      </c>
    </row>
    <row r="12" ht="12.75">
      <c r="A12" s="38"/>
    </row>
    <row r="13" ht="15">
      <c r="A13" s="39" t="s">
        <v>47</v>
      </c>
    </row>
    <row r="14" ht="12.75">
      <c r="A14" s="13" t="s">
        <v>48</v>
      </c>
    </row>
    <row r="15" ht="12.75">
      <c r="A15" s="13" t="s">
        <v>69</v>
      </c>
    </row>
    <row r="16" ht="12.75">
      <c r="A16" s="13" t="s">
        <v>49</v>
      </c>
    </row>
    <row r="17" ht="12.75">
      <c r="A17" s="13" t="s">
        <v>50</v>
      </c>
    </row>
    <row r="18" ht="12.75">
      <c r="A18" s="13" t="s">
        <v>51</v>
      </c>
    </row>
    <row r="19" ht="12.75">
      <c r="A19" s="13" t="s">
        <v>52</v>
      </c>
    </row>
    <row r="20" ht="12.75">
      <c r="A20" s="13" t="s">
        <v>53</v>
      </c>
    </row>
    <row r="22" ht="15">
      <c r="A22" s="39" t="s">
        <v>54</v>
      </c>
    </row>
    <row r="23" ht="12.75">
      <c r="A23" s="13" t="s">
        <v>70</v>
      </c>
    </row>
    <row r="24" ht="12.75">
      <c r="A24" s="13" t="s">
        <v>55</v>
      </c>
    </row>
    <row r="25" ht="12.75">
      <c r="A25" s="13" t="s">
        <v>56</v>
      </c>
    </row>
    <row r="26" ht="12.75">
      <c r="A26" s="13" t="s">
        <v>57</v>
      </c>
    </row>
    <row r="27" ht="12.75">
      <c r="A27" s="13" t="s">
        <v>58</v>
      </c>
    </row>
    <row r="28" ht="12.75">
      <c r="A28" s="13" t="s">
        <v>59</v>
      </c>
    </row>
    <row r="29" ht="12.75">
      <c r="A29" s="13" t="s">
        <v>60</v>
      </c>
    </row>
    <row r="30" ht="12.75">
      <c r="A30" s="13"/>
    </row>
    <row r="31" ht="12.75">
      <c r="A31" t="s">
        <v>61</v>
      </c>
    </row>
    <row r="32" ht="12.75">
      <c r="A32" t="s">
        <v>62</v>
      </c>
    </row>
  </sheetData>
  <sheetProtection/>
  <hyperlinks>
    <hyperlink ref="A3" r:id="rId1" display="http://www.vertex42.com/ExcelTemplates/critical-path-method.html"/>
  </hyperlinks>
  <printOptions/>
  <pageMargins left="0.75" right="0.75" top="1" bottom="1" header="0.5" footer="0.5"/>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Critical Path Method Spreadsheet</dc:title>
  <dc:subject/>
  <dc:creator>www.vertex42.com</dc:creator>
  <cp:keywords/>
  <dc:description>(c) 2010 Vertex42 LLC. All Rights Reserved.</dc:description>
  <cp:lastModifiedBy>이재학</cp:lastModifiedBy>
  <cp:lastPrinted>2010-01-19T22:03:12Z</cp:lastPrinted>
  <dcterms:created xsi:type="dcterms:W3CDTF">2010-01-09T00:01:03Z</dcterms:created>
  <dcterms:modified xsi:type="dcterms:W3CDTF">2010-06-09T02:14:24Z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2010 Vertex42 LLC</vt:lpwstr>
  </property>
  <property fmtid="{D5CDD505-2E9C-101B-9397-08002B2CF9AE}" pid="3" name="Version">
    <vt:lpwstr>1.0.0</vt:lpwstr>
  </property>
</Properties>
</file>